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38" documentId="13_ncr:1_{F6CB121F-512D-4AA6-A0C1-0FB36C537598}" xr6:coauthVersionLast="47" xr6:coauthVersionMax="47" xr10:uidLastSave="{927130D3-B831-42F7-8F8E-658F7F756088}"/>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3" i="4"/>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<sst xmlns="http://schemas.openxmlformats.org/spreadsheetml/2006/main" count="179032" uniqueCount="39109">
  <si>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</si>
  <si>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</si>
  <si>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</si>
  <si>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</si>
  <si>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</si>
  <si>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</si>
  <si>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</si>
  <si>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</si>
  <si>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</si>
  <si>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</si>
  <si>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</si>
  <si>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</si>
  <si>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</si>
  <si>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</si>
  <si>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</si>
  <si>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</si>
  <si>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</si>
  <si>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</si>
  <si>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</si>
  <si>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</si>
  <si>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</si>
  <si>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</si>
  <si>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</si>
  <si>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</si>
  <si>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</si>
  <si>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</si>
  <si>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</si>
  <si>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</si>
  <si>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</si>
  <si>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</si>
  <si>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</si>
  <si>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</si>
  <si>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</si>
  <si>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</si>
  <si>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</si>
  <si>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</si>
  <si>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</si>
  <si>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</si>
  <si>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</si>
  <si>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</si>
  <si>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</si>
  <si>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</si>
  <si>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</si>
  <si>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</si>
  <si>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</si>
  <si>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</si>
  <si>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</si>
  <si>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</si>
  <si>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</si>
  <si>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</si>
  <si>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</si>
  <si>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</si>
  <si>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</si>
  <si>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</si>
  <si>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</si>
  <si>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</si>
  <si>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</si>
  <si>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</si>
  <si>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</si>
  <si>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</si>
  <si>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</si>
  <si>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</si>
  <si>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</si>
  <si>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</si>
  <si>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</si>
  <si>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</si>
  <si>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</si>
  <si>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</si>
  <si>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</si>
  <si>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</si>
  <si>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</si>
  <si>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</si>
  <si>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</si>
  <si>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</si>
  <si>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</si>
  <si>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</si>
  <si>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</si>
  <si>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</si>
  <si>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</si>
  <si>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</si>
  <si>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</si>
  <si>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</si>
  <si>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</si>
  <si>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</si>
  <si>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</si>
  <si>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</si>
  <si>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</si>
  <si>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</si>
  <si>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</si>
  <si>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</si>
  <si>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</si>
  <si>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</si>
  <si>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</si>
  <si>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</si>
  <si>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</si>
  <si>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</si>
  <si>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</si>
  <si>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</si>
  <si>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</si>
  <si>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</si>
  <si>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</si>
  <si>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</si>
  <si>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</si>
  <si>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</si>
  <si>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</si>
  <si>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</si>
  <si>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</si>
  <si>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</si>
  <si>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</si>
  <si>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</si>
  <si>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</si>
  <si>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</si>
  <si>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</si>
  <si>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</si>
  <si>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</si>
  <si>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</si>
  <si>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</si>
  <si>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</si>
  <si>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</si>
  <si>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</si>
  <si>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</si>
  <si>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</si>
  <si>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</si>
  <si>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</si>
  <si>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</si>
  <si>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</si>
  <si>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</si>
  <si>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</si>
  <si>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</si>
  <si>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</si>
  <si>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</si>
  <si>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</si>
  <si>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</si>
  <si>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</si>
  <si>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</si>
  <si>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</si>
  <si>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</si>
  <si>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</si>
  <si>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</si>
  <si>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</si>
  <si>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</si>
  <si>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</si>
  <si>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</si>
  <si>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</si>
  <si>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</si>
  <si>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</si>
  <si>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</si>
  <si>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</si>
  <si>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</si>
  <si>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</si>
  <si>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</si>
  <si>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</si>
  <si>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</si>
  <si>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</si>
  <si>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</si>
  <si>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</si>
  <si>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</si>
  <si>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</si>
  <si>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</si>
  <si>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</si>
  <si>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</si>
  <si>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</si>
  <si>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</si>
  <si>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</si>
  <si>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</si>
  <si>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</si>
  <si>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</si>
  <si>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</si>
  <si>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</si>
  <si>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</si>
  <si>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</si>
  <si>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</si>
  <si>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</si>
  <si>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</si>
  <si>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</si>
  <si>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</si>
  <si>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</si>
  <si>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</si>
  <si>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</si>
  <si>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</si>
  <si>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</si>
  <si>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</si>
  <si>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</si>
  <si>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</si>
  <si>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</si>
  <si>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</si>
  <si>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</si>
  <si>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</si>
  <si>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</si>
  <si>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</si>
  <si>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</si>
  <si>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</si>
  <si>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</si>
  <si>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</si>
  <si>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</si>
  <si>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</si>
  <si>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</si>
  <si>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</si>
  <si>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</si>
  <si>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</si>
  <si>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</si>
  <si>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</si>
  <si>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</si>
  <si>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</si>
  <si>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</si>
  <si>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</si>
  <si>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</si>
  <si>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</si>
  <si>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</si>
  <si>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</si>
  <si>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</si>
  <si>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</si>
  <si>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</si>
  <si>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</si>
  <si>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</si>
  <si>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</si>
  <si>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</si>
  <si>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</si>
  <si>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</si>
  <si>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</si>
  <si>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</si>
  <si>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</si>
  <si>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</si>
  <si>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</si>
  <si>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</si>
  <si>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</si>
  <si>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</si>
  <si>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</si>
  <si>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</si>
  <si>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</si>
  <si>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</si>
  <si>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</si>
  <si>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</si>
  <si>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</si>
  <si>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</si>
  <si>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</si>
  <si>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</si>
  <si>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</si>
  <si>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</si>
  <si>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</si>
  <si>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</si>
  <si>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</si>
  <si>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</si>
  <si>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</si>
  <si>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</si>
  <si>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</si>
  <si>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</si>
  <si>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</si>
  <si>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</si>
  <si>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</si>
  <si>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</si>
  <si>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</si>
  <si>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</si>
  <si>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</si>
  <si>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</si>
  <si>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</si>
  <si>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</si>
  <si>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</si>
  <si>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</si>
  <si>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</si>
  <si>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</si>
  <si>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</si>
  <si>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</si>
  <si>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</si>
  <si>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</si>
  <si>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</si>
  <si>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</si>
  <si>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</si>
  <si>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</si>
  <si>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</si>
  <si>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</si>
  <si>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</si>
  <si>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</si>
  <si>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</si>
  <si>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</si>
  <si>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</si>
  <si>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</si>
  <si>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</si>
  <si>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</si>
  <si>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</si>
  <si>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</si>
  <si>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</si>
  <si>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</si>
  <si>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</si>
  <si>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</si>
  <si>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</si>
  <si>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</si>
  <si>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</si>
  <si>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</si>
  <si>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</si>
  <si>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</si>
  <si>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</si>
  <si>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</si>
  <si>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</si>
  <si>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</si>
  <si>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</si>
  <si>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</si>
  <si>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</si>
  <si>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</si>
  <si>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</si>
  <si>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</si>
  <si>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</si>
  <si>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</si>
  <si>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</si>
  <si>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</si>
  <si>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</si>
  <si>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</si>
  <si>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</si>
  <si>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</si>
  <si>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</si>
  <si>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</si>
  <si>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</si>
  <si>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</si>
  <si>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</si>
  <si>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</si>
  <si>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</si>
  <si>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</si>
  <si>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</si>
  <si>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</si>
  <si>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</si>
  <si>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</si>
  <si>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</si>
  <si>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</si>
  <si>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</si>
  <si>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</si>
  <si>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</si>
  <si>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</si>
  <si>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</si>
  <si>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</si>
  <si>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</si>
  <si>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</si>
  <si>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</si>
  <si>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</si>
  <si>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</si>
  <si>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</si>
  <si>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</si>
  <si>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</si>
  <si>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</si>
  <si>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</si>
  <si>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</si>
  <si>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</si>
  <si>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</si>
  <si>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</si>
  <si>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</si>
  <si>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</si>
  <si>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</si>
  <si>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</si>
  <si>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</si>
  <si>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</si>
  <si>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</si>
  <si>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</si>
  <si>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</si>
  <si>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</si>
  <si>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</si>
  <si>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</si>
  <si>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</si>
  <si>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</si>
  <si>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</si>
  <si>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</si>
  <si>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</si>
  <si>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</si>
  <si>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</si>
  <si>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</si>
  <si>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</si>
  <si>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</si>
  <si>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</si>
  <si>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</si>
  <si>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</si>
  <si>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</si>
  <si>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</si>
  <si>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</si>
  <si>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</si>
  <si>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</si>
  <si>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</si>
  <si>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</si>
  <si>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</si>
  <si>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</si>
  <si>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</si>
  <si>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</si>
  <si>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</si>
  <si>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</si>
  <si>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</si>
  <si>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</si>
  <si>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</si>
  <si>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</si>
  <si>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</si>
  <si>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</si>
  <si>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</si>
  <si>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</si>
  <si>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</si>
  <si>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</si>
  <si>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</si>
  <si>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</si>
  <si>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</si>
  <si>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</si>
  <si>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</si>
  <si>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</si>
  <si>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</si>
  <si>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</si>
  <si>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</si>
  <si>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</si>
  <si>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</si>
  <si>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</si>
  <si>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</si>
  <si>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</si>
  <si>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</si>
  <si>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</si>
  <si>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</si>
  <si>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</si>
  <si>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</si>
  <si>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</si>
  <si>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</si>
  <si>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</si>
  <si>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</si>
  <si>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</si>
  <si>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</si>
  <si>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</si>
  <si>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</si>
  <si>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</si>
  <si>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</si>
  <si>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</si>
  <si>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</si>
  <si>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</si>
  <si>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</si>
  <si>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</si>
  <si>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</si>
  <si>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</si>
  <si>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</si>
  <si>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</si>
  <si>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</si>
  <si>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</si>
  <si>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</si>
  <si>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</si>
  <si>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</si>
  <si>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</si>
  <si>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</si>
  <si>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</si>
  <si>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</si>
  <si>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</si>
  <si>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</si>
  <si>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</si>
  <si>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</si>
  <si>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</si>
  <si>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</si>
  <si>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</si>
  <si>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</si>
  <si>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</si>
  <si>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</si>
  <si>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</si>
  <si>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</si>
  <si>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</si>
  <si>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</si>
  <si>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</si>
  <si>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</si>
  <si>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</si>
  <si>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</si>
  <si>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</si>
  <si>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</si>
  <si>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</si>
  <si>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</si>
  <si>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</si>
  <si>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</si>
  <si>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</si>
  <si>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</si>
  <si>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</si>
  <si>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</si>
  <si>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</si>
  <si>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</si>
  <si>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</si>
  <si>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</si>
  <si>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</si>
  <si>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</si>
  <si>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</si>
  <si>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</si>
  <si>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</si>
  <si>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</si>
  <si>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</si>
  <si>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</si>
  <si>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</si>
  <si>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</si>
  <si>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</si>
  <si>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</si>
  <si>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</si>
  <si>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</si>
  <si>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</si>
  <si>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</si>
  <si>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</si>
  <si>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</si>
  <si>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</si>
  <si>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</si>
  <si>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</si>
  <si>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</si>
  <si>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</si>
  <si>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</si>
  <si>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</si>
  <si>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</si>
  <si>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</si>
  <si>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</si>
  <si>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</si>
  <si>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</si>
  <si>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</si>
  <si>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</si>
  <si>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</si>
  <si>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</si>
  <si>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</si>
  <si>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</si>
  <si>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</si>
  <si>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</si>
  <si>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</si>
  <si>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</si>
  <si>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</si>
  <si>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</si>
  <si>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</si>
  <si>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</si>
  <si>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</si>
  <si>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</si>
  <si>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</si>
  <si>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</si>
  <si>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</si>
  <si>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</si>
  <si>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</si>
  <si>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</si>
  <si>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</si>
  <si>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</si>
  <si>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</si>
  <si>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</si>
  <si>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</si>
  <si>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</si>
  <si>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</si>
  <si>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</si>
  <si>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</si>
  <si>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</si>
  <si>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</si>
  <si>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</si>
  <si>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</si>
  <si>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</si>
  <si>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</si>
  <si>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</si>
  <si>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</si>
  <si>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</si>
  <si>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</si>
  <si>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</si>
  <si>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</si>
  <si>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</si>
  <si>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</si>
  <si>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</si>
  <si>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</si>
  <si>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</si>
  <si>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</si>
  <si>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</si>
  <si>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</si>
  <si>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</si>
  <si>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</si>
  <si>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</si>
  <si>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</si>
  <si>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</si>
  <si>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</si>
  <si>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</si>
  <si>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</si>
  <si>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</si>
  <si>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</si>
  <si>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</si>
  <si>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</si>
  <si>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</si>
  <si>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</si>
  <si>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</si>
  <si>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</si>
  <si>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</si>
  <si>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</si>
  <si>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</si>
  <si>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</si>
  <si>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</si>
  <si>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</si>
  <si>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</si>
  <si>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</si>
  <si>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</si>
  <si>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</si>
  <si>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</si>
  <si>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</si>
  <si>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</si>
  <si>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</si>
  <si>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</si>
  <si>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</si>
  <si>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</si>
  <si>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</si>
  <si>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</si>
  <si>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</si>
  <si>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</si>
  <si>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</si>
  <si>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</si>
  <si>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</si>
  <si>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</si>
  <si>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</si>
  <si>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</si>
  <si>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</si>
  <si>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</si>
  <si>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</si>
  <si>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</si>
  <si>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</si>
  <si>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</si>
  <si>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</si>
  <si>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</si>
  <si>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</si>
  <si>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</si>
  <si>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</si>
  <si>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</si>
  <si>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</si>
  <si>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</si>
  <si>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</si>
  <si>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</si>
  <si>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</si>
  <si>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</si>
  <si>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</si>
  <si>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</si>
  <si>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</si>
  <si>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</si>
  <si>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</si>
  <si>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</si>
  <si>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</si>
  <si>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</si>
  <si>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</si>
  <si>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</si>
  <si>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</si>
  <si>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</si>
  <si>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</si>
  <si>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</si>
  <si>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</si>
  <si>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</si>
  <si>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</si>
  <si>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</si>
  <si>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</si>
  <si>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</si>
  <si>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</si>
  <si>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</si>
  <si>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</si>
  <si>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</si>
  <si>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</si>
  <si>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</si>
  <si>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</si>
  <si>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</si>
  <si>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</si>
  <si>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</si>
  <si>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</si>
  <si>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</si>
  <si>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</si>
  <si>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</si>
  <si>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</si>
  <si>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</si>
  <si>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</si>
  <si>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</si>
  <si>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</si>
  <si>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</si>
  <si>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</si>
  <si>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</si>
  <si>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</si>
  <si>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</si>
  <si>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</si>
  <si>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</si>
  <si>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</si>
  <si>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</si>
  <si>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</si>
  <si>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</si>
  <si>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</si>
  <si>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</si>
  <si>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</si>
  <si>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</si>
  <si>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</si>
  <si>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</si>
  <si>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</si>
  <si>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</si>
  <si>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</si>
  <si>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</si>
  <si>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</si>
  <si>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</si>
  <si>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</si>
  <si>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</si>
  <si>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</si>
  <si>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</si>
  <si>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</si>
  <si>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</si>
  <si>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</si>
  <si>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</si>
  <si>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</si>
  <si>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</si>
  <si>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</si>
  <si>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</si>
  <si>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</si>
  <si>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</si>
  <si>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</si>
  <si>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</si>
  <si>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</si>
  <si>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</si>
  <si>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</si>
  <si>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</si>
  <si>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</si>
  <si>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</si>
  <si>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</si>
  <si>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</si>
  <si>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</si>
  <si>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</si>
  <si>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</si>
  <si>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</si>
  <si>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</si>
  <si>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</si>
  <si>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</si>
  <si>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</si>
  <si>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</si>
  <si>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</si>
  <si>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</si>
  <si>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</si>
  <si>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</si>
  <si>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</si>
  <si>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</si>
  <si>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</si>
  <si>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</si>
  <si>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</si>
  <si>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</si>
  <si>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</si>
  <si>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</si>
  <si>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</si>
  <si>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</si>
  <si>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</si>
  <si>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</si>
  <si>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</si>
  <si>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</si>
  <si>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</si>
  <si>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</si>
  <si>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</si>
  <si>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</si>
  <si>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</si>
  <si>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</si>
  <si>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</si>
  <si>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</si>
  <si>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</si>
  <si>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</si>
  <si>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</si>
  <si>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</si>
  <si>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</si>
  <si>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</si>
  <si>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</si>
  <si>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</si>
  <si>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</si>
  <si>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</si>
  <si>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</si>
  <si>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</si>
  <si>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</si>
  <si>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</si>
  <si>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</si>
  <si>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</si>
  <si>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</si>
  <si>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</si>
  <si>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</si>
  <si>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</si>
  <si>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</si>
  <si>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</si>
  <si>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</si>
  <si>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</si>
  <si>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</si>
  <si>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</si>
  <si>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</si>
  <si>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</si>
  <si>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</si>
  <si>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</si>
  <si>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</si>
  <si>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</si>
  <si>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</si>
  <si>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</si>
  <si>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</si>
  <si>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</si>
  <si>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</si>
  <si>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</si>
  <si>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</si>
  <si>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</si>
  <si>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</si>
  <si>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</si>
  <si>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</si>
  <si>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</si>
  <si>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</si>
  <si>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</si>
  <si>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</si>
  <si>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</si>
  <si>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</si>
  <si>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</si>
  <si>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</si>
  <si>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</si>
  <si>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</si>
  <si>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</si>
  <si>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</si>
  <si>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</si>
  <si>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</si>
  <si>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</si>
  <si>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</si>
  <si>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</si>
  <si>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</si>
  <si>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</si>
  <si>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</si>
  <si>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</si>
  <si>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</si>
  <si>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</si>
  <si>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</si>
  <si>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</si>
  <si>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</si>
  <si>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</si>
  <si>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</si>
  <si>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</si>
  <si>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</si>
  <si>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</si>
  <si>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</si>
  <si>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</si>
  <si>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</si>
  <si>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</si>
  <si>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</si>
  <si>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</si>
  <si>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</si>
  <si>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</si>
  <si>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</si>
  <si>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</si>
  <si>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</si>
  <si>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</si>
  <si>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</si>
  <si>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</si>
  <si>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</si>
  <si>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</si>
  <si>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</si>
  <si>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</si>
  <si>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</si>
  <si>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</si>
  <si>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</si>
  <si>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</si>
  <si>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</si>
  <si>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</si>
  <si>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</si>
  <si>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</si>
  <si>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</si>
  <si>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</si>
  <si>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</si>
  <si>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</si>
  <si>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</si>
  <si>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</si>
  <si>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</si>
  <si>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</si>
  <si>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</si>
  <si>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</si>
  <si>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</si>
  <si>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</si>
  <si>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</si>
  <si>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</si>
  <si>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</si>
  <si>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</si>
  <si>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</si>
  <si>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</si>
  <si>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</si>
  <si>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</si>
  <si>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</si>
  <si>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</si>
  <si>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</si>
  <si>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</si>
  <si>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</si>
  <si>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</si>
  <si>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</si>
  <si>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</si>
  <si>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</si>
  <si>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</si>
  <si>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</si>
  <si>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</si>
  <si>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</si>
  <si>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</si>
  <si>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</si>
  <si>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</si>
  <si>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</si>
  <si>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</si>
  <si>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</si>
  <si>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</si>
  <si>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</si>
  <si>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</si>
  <si>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</si>
  <si>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</si>
  <si>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</si>
  <si>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</si>
  <si>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</si>
  <si>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</si>
  <si>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</si>
  <si>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</si>
  <si>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</si>
  <si>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</si>
  <si>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</si>
  <si>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</si>
  <si>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</si>
  <si>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</si>
  <si>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</si>
  <si>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</si>
  <si>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</si>
  <si>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</si>
  <si>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</si>
  <si>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</si>
  <si>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</si>
  <si>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</si>
  <si>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</si>
  <si>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</si>
  <si>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</si>
  <si>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</si>
  <si>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</si>
  <si>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</si>
  <si>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</si>
  <si>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</si>
  <si>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</si>
  <si>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</si>
  <si>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</si>
  <si>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</si>
  <si>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</si>
  <si>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</si>
  <si>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</si>
  <si>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</si>
  <si>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</si>
  <si>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</si>
  <si>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</si>
  <si>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</si>
  <si>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</si>
  <si>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</si>
  <si>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</si>
  <si>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</si>
  <si>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</si>
  <si>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</si>
  <si>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</si>
  <si>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</si>
  <si>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</si>
  <si>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</si>
  <si>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</si>
  <si>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</si>
  <si>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</si>
  <si>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</si>
  <si>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</si>
  <si>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</si>
  <si>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</si>
  <si>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</si>
  <si>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</si>
  <si>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</si>
  <si>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</si>
  <si>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</si>
  <si>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</si>
  <si>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</si>
  <si>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</si>
  <si>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</si>
  <si>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</si>
  <si>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</si>
  <si>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</si>
  <si>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</si>
  <si>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</si>
  <si>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</si>
  <si>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</si>
  <si>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</si>
  <si>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</si>
  <si>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</si>
  <si>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</si>
  <si>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</si>
  <si>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</si>
  <si>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</si>
  <si>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</si>
  <si>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</si>
  <si>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</si>
  <si>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</si>
  <si>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</si>
  <si>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</si>
  <si>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</si>
  <si>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</si>
  <si>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</si>
  <si>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</si>
  <si>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</si>
  <si>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</si>
  <si>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</si>
  <si>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</si>
  <si>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</si>
  <si>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</si>
  <si>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</si>
  <si>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</si>
  <si>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</si>
  <si>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</si>
  <si>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</si>
  <si>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</si>
  <si>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</si>
  <si>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</si>
  <si>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</si>
  <si>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</si>
  <si>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</si>
  <si>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</si>
  <si>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</si>
  <si>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</si>
  <si>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</si>
  <si>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</si>
  <si>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</si>
  <si>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</si>
  <si>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</si>
  <si>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</si>
  <si>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</si>
  <si>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</si>
  <si>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</si>
  <si>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</si>
  <si>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</si>
  <si>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</si>
  <si>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</si>
  <si>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</si>
  <si>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</si>
  <si>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</si>
  <si>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</si>
  <si>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</si>
  <si>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</si>
  <si>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</si>
  <si>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</si>
  <si>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</si>
  <si>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</si>
  <si>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</si>
  <si>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</si>
  <si>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</si>
  <si>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</si>
  <si>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</si>
  <si>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</si>
  <si>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</si>
  <si>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</si>
  <si>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</si>
  <si>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</si>
  <si>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</si>
  <si>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</si>
  <si>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</si>
  <si>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</si>
  <si>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</si>
  <si>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</si>
  <si>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</si>
  <si>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</si>
  <si>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</si>
  <si>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</si>
  <si>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</si>
  <si>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</si>
  <si>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</si>
  <si>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</si>
  <si>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</si>
  <si>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</si>
  <si>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</si>
  <si>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</si>
  <si>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</si>
  <si>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</si>
  <si>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</si>
  <si>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</si>
  <si>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</si>
  <si>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</si>
  <si>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</si>
  <si>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</si>
  <si>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</si>
  <si>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</si>
  <si>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</si>
  <si>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</si>
  <si>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</si>
  <si>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</si>
  <si>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</si>
  <si>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</si>
  <si>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</si>
  <si>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</si>
  <si>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</si>
  <si>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</si>
  <si>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</si>
  <si>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</si>
  <si>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</si>
  <si>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</si>
  <si>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</si>
  <si>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</si>
  <si>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</si>
  <si>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</si>
  <si>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</si>
  <si>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</si>
  <si>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</si>
  <si>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</si>
  <si>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</si>
  <si>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</si>
  <si>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</si>
  <si>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</si>
  <si>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</si>
  <si>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</si>
  <si>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</si>
  <si>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</si>
  <si>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</si>
  <si>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</si>
  <si>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</si>
  <si>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</si>
  <si>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</si>
  <si>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</si>
  <si>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</si>
  <si>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</si>
  <si>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</si>
  <si>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</si>
  <si>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</si>
  <si>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</si>
  <si>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</si>
  <si>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</si>
  <si>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</si>
  <si>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</si>
  <si>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</si>
  <si>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</si>
  <si>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</si>
  <si>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</si>
  <si>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</si>
  <si>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</si>
  <si>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</si>
  <si>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</si>
  <si>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</si>
  <si>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</si>
  <si>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</si>
  <si>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</si>
  <si>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</si>
  <si>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</si>
  <si>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</si>
  <si>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</si>
  <si>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</si>
  <si>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</si>
  <si>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</si>
  <si>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</si>
  <si>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</si>
  <si>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</si>
  <si>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</si>
  <si>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</si>
  <si>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</si>
  <si>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</si>
  <si>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</si>
  <si>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</si>
  <si>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</si>
  <si>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</si>
  <si>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</si>
  <si>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</si>
  <si>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</si>
  <si>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</si>
  <si>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</si>
  <si>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</si>
  <si>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</si>
  <si>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</si>
  <si>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</si>
  <si>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</si>
  <si>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</si>
  <si>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</si>
  <si>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</si>
  <si>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</si>
  <si>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</si>
  <si>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</si>
  <si>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</si>
  <si>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</si>
  <si>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</si>
  <si>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</si>
  <si>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</si>
  <si>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</si>
  <si>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</si>
  <si>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</si>
  <si>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</si>
  <si>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</si>
  <si>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</si>
  <si>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</si>
  <si>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</si>
  <si>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</si>
  <si>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</si>
  <si>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</si>
  <si>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</si>
  <si>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</si>
  <si>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</si>
  <si>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</si>
  <si>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</si>
  <si>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</si>
  <si>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</si>
  <si>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</si>
  <si>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</si>
  <si>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</si>
  <si>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</si>
  <si>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</si>
  <si>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</si>
  <si>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</si>
  <si>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</si>
  <si>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</si>
  <si>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</si>
  <si>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</si>
  <si>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</si>
  <si>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</si>
  <si>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</si>
  <si>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</si>
  <si>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</si>
  <si>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</si>
  <si>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</si>
  <si>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</si>
  <si>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</si>
  <si>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</si>
  <si>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</si>
  <si>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</si>
  <si>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</si>
  <si>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</si>
  <si>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</si>
  <si>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</si>
  <si>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</si>
  <si>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</si>
  <si>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</si>
  <si>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</si>
  <si>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</si>
  <si>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</si>
  <si>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</si>
  <si>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</si>
  <si>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</si>
  <si>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</si>
  <si>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</si>
  <si>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</si>
  <si>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</si>
  <si>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</si>
  <si>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</si>
  <si>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</si>
  <si>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</si>
  <si>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</si>
  <si>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</si>
  <si>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</si>
  <si>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</si>
  <si>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</si>
  <si>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</si>
  <si>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</si>
  <si>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</si>
  <si>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</si>
  <si>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</si>
  <si>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</si>
  <si>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</si>
  <si>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</si>
  <si>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</si>
  <si>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</si>
  <si>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</si>
  <si>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</si>
  <si>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</si>
  <si>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</si>
  <si>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</si>
  <si>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</si>
  <si>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</si>
  <si>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</si>
  <si>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</si>
  <si>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</si>
  <si>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</si>
  <si>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</si>
  <si>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</si>
  <si>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</si>
  <si>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</si>
  <si>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</si>
  <si>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</si>
  <si>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</si>
  <si>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</si>
  <si>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</si>
  <si>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</si>
  <si>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</si>
  <si>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</si>
  <si>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</si>
  <si>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</si>
  <si>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</si>
  <si>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</si>
  <si>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</si>
  <si>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</si>
  <si>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</si>
  <si>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</si>
  <si>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</si>
  <si>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</si>
  <si>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</si>
  <si>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</si>
  <si>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</si>
  <si>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</si>
  <si>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</si>
  <si>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</si>
  <si>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</si>
  <si>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</si>
  <si>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</si>
  <si>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</si>
  <si>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</si>
  <si>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</si>
  <si>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</si>
  <si>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</si>
  <si>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</si>
  <si>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</si>
  <si>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</si>
  <si>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</si>
  <si>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</si>
  <si>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</si>
  <si>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</si>
  <si>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</si>
  <si>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</si>
  <si>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</si>
  <si>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</si>
  <si>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</si>
  <si>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</si>
  <si>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</si>
  <si>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</si>
  <si>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</si>
  <si>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</si>
  <si>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</si>
  <si>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</si>
  <si>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</si>
  <si>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</si>
  <si>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</si>
  <si>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</si>
  <si>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</si>
  <si>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</si>
  <si>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</si>
  <si>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</si>
  <si>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</si>
  <si>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</si>
  <si>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</si>
  <si>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</si>
  <si>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</si>
  <si>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</si>
  <si>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</si>
  <si>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</si>
  <si>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</si>
  <si>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</si>
  <si>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</si>
  <si>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</si>
  <si>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</si>
  <si>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</si>
  <si>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</si>
  <si>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</si>
  <si>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</si>
  <si>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</si>
  <si>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</si>
  <si>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</si>
  <si>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</si>
  <si>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</si>
  <si>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</si>
  <si>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</si>
  <si>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</si>
  <si>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</si>
  <si>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</si>
  <si>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</si>
  <si>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</si>
  <si>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</si>
  <si>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</si>
  <si>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</si>
  <si>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</si>
  <si>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</si>
  <si>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</si>
  <si>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</si>
  <si>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</si>
  <si>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</si>
  <si>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</si>
  <si>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</si>
  <si>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</si>
  <si>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</si>
  <si>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</si>
  <si>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</si>
  <si>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</si>
  <si>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</si>
  <si>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</si>
  <si>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</si>
  <si>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</si>
  <si>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</si>
  <si>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</si>
  <si>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</si>
  <si>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</si>
  <si>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</si>
  <si>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</si>
  <si>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</si>
  <si>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</si>
  <si>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</si>
  <si>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</si>
  <si>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</si>
  <si>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</si>
  <si>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</si>
  <si>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</si>
  <si>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</si>
  <si>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</si>
  <si>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</si>
  <si>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</si>
  <si>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</si>
  <si>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</si>
  <si>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</si>
  <si>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</si>
  <si>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</si>
  <si>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</si>
  <si>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</si>
  <si>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</si>
  <si>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</si>
  <si>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</si>
  <si>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</si>
  <si>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</si>
  <si>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</si>
  <si>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</si>
  <si>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</si>
  <si>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</si>
  <si>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</si>
  <si>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</si>
  <si>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</si>
  <si>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</si>
  <si>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</si>
  <si>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</si>
  <si>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</si>
  <si>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</si>
  <si>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</si>
  <si>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</si>
  <si>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</si>
  <si>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</si>
  <si>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</si>
  <si>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</si>
  <si>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</si>
  <si>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</si>
  <si>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</si>
  <si>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</si>
  <si>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</si>
  <si>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</si>
  <si>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</si>
  <si>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</si>
  <si>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</si>
  <si>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</si>
  <si>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</si>
  <si>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</si>
  <si>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</si>
  <si>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</si>
  <si>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</si>
  <si>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</si>
  <si>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</si>
  <si>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</si>
  <si>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</si>
  <si>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</si>
  <si>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</si>
  <si>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</si>
  <si>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</si>
  <si>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</si>
  <si>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</si>
  <si>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</si>
  <si>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</si>
  <si>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</si>
  <si>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</si>
  <si>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</si>
  <si>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</si>
  <si>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</si>
  <si>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</si>
  <si>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</si>
  <si>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</si>
  <si>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</si>
  <si>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</si>
  <si>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</si>
  <si>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</si>
  <si>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</si>
  <si>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</si>
  <si>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</si>
  <si>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</si>
  <si>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</si>
  <si>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</si>
  <si>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</si>
  <si>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</si>
  <si>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</si>
  <si>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</si>
  <si>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</si>
  <si>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</si>
  <si>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</si>
  <si>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</si>
  <si>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</si>
  <si>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</si>
  <si>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</si>
  <si>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</si>
  <si>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</si>
  <si>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</si>
  <si>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</si>
  <si>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</si>
  <si>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</si>
  <si>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</si>
  <si>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</si>
  <si>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</si>
  <si>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</si>
  <si>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</si>
  <si>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</si>
  <si>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</si>
  <si>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</si>
  <si>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</si>
  <si>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</si>
  <si>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</si>
  <si>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</si>
  <si>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</si>
  <si>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</si>
  <si>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</si>
  <si>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</si>
  <si>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</si>
  <si>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</si>
  <si>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</si>
  <si>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</si>
  <si>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</si>
  <si>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</si>
  <si>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</si>
  <si>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</si>
  <si>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</si>
  <si>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</si>
  <si>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</si>
  <si>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</si>
  <si>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</si>
  <si>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</si>
  <si>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</si>
  <si>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</si>
  <si>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</si>
  <si>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</si>
  <si>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</si>
  <si>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</si>
  <si>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</si>
  <si>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</si>
  <si>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</si>
  <si>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</si>
  <si>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</si>
  <si>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</si>
  <si>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</si>
  <si>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</si>
  <si>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</si>
  <si>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</si>
  <si>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</si>
  <si>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</si>
  <si>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</si>
  <si>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</si>
  <si>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</si>
  <si>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</si>
  <si>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</si>
  <si>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</si>
  <si>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</si>
  <si>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</si>
  <si>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</si>
  <si>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</si>
  <si>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</si>
  <si>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</si>
  <si>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</si>
  <si>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</si>
  <si>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</si>
  <si>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</si>
  <si>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</si>
  <si>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</si>
  <si>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</si>
  <si>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</si>
  <si>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</si>
  <si>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</si>
  <si>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</si>
  <si>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</si>
  <si>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</si>
  <si>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</si>
  <si>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</si>
  <si>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</si>
  <si>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</si>
  <si>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</si>
  <si>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</si>
  <si>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</si>
  <si>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</si>
  <si>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</si>
  <si>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</si>
  <si>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</si>
  <si>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</si>
  <si>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</si>
  <si>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</si>
  <si>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</si>
  <si>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</si>
  <si>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</si>
  <si>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</si>
  <si>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</si>
  <si>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</si>
  <si>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</si>
  <si>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</si>
  <si>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</si>
  <si>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</si>
  <si>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</si>
  <si>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</si>
  <si>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</si>
  <si>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</si>
  <si>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</si>
  <si>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</si>
  <si>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</si>
  <si>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</si>
  <si>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</si>
  <si>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</si>
  <si>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</si>
  <si>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</si>
  <si>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</si>
  <si>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</si>
  <si>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</si>
  <si>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</si>
  <si>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</si>
  <si>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</si>
  <si>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</si>
  <si>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</si>
  <si>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</si>
  <si>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</si>
  <si>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</si>
  <si>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</si>
  <si>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</si>
  <si>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</si>
  <si>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</si>
  <si>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</si>
  <si>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</si>
  <si>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</si>
  <si>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</si>
  <si>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</si>
  <si>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</si>
  <si>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</si>
  <si>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</si>
  <si>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</si>
  <si>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</si>
  <si>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</si>
  <si>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</si>
  <si>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</si>
  <si>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</si>
  <si>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</si>
  <si>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</si>
  <si>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</si>
  <si>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</si>
  <si>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</si>
  <si>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</si>
  <si>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</si>
  <si>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</si>
  <si>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</si>
  <si>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</si>
  <si>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</si>
  <si>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</si>
  <si>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</si>
  <si>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</si>
  <si>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</si>
  <si>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</si>
  <si>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</si>
  <si>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</si>
  <si>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</si>
  <si>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</si>
  <si>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</si>
  <si>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</si>
  <si>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</si>
  <si>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</si>
  <si>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</si>
  <si>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</si>
  <si>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</si>
  <si>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</si>
  <si>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</si>
  <si>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</si>
  <si>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</si>
  <si>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</si>
  <si>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</si>
  <si>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</si>
  <si>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</si>
  <si>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</si>
  <si>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</si>
  <si>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</si>
  <si>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</si>
  <si>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</si>
  <si>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</si>
  <si>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</si>
  <si>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</si>
  <si>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</si>
  <si>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</si>
  <si>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</si>
  <si>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</si>
  <si>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</si>
  <si>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</si>
  <si>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</si>
  <si>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</si>
  <si>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</si>
  <si>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</si>
  <si>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</si>
  <si>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</si>
  <si>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</si>
  <si>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</si>
  <si>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</si>
  <si>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</si>
  <si>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</si>
  <si>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</si>
  <si>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</si>
  <si>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</si>
  <si>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</si>
  <si>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</si>
  <si>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</si>
  <si>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</si>
  <si>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</si>
  <si>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</si>
  <si>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</si>
  <si>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</si>
  <si>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</si>
  <si>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</si>
  <si>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</si>
  <si>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</si>
  <si>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</si>
  <si>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</si>
  <si>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</si>
  <si>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</si>
  <si>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</si>
  <si>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</si>
  <si>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</si>
  <si>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</si>
  <si>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</si>
  <si>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</si>
  <si>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</si>
  <si>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</si>
  <si>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</si>
  <si>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</si>
  <si>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</si>
  <si>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</si>
  <si>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</si>
  <si>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</si>
  <si>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</si>
  <si>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</si>
  <si>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</si>
  <si>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</si>
  <si>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</si>
  <si>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</si>
  <si>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</si>
  <si>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</si>
  <si>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</si>
  <si>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</si>
  <si>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</si>
  <si>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</si>
  <si>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</si>
  <si>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</si>
  <si>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</si>
  <si>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</si>
  <si>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</si>
  <si>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</si>
  <si>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</si>
  <si>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</si>
  <si>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</si>
  <si>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</si>
  <si>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</si>
  <si>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</si>
  <si>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</si>
  <si>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</si>
  <si>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</si>
  <si>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</si>
  <si>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</si>
  <si>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</si>
  <si>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</si>
  <si>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</si>
  <si>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</si>
  <si>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</si>
  <si>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</si>
  <si>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</si>
  <si>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</si>
  <si>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</si>
  <si>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</si>
  <si>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</si>
  <si>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</si>
  <si>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</si>
  <si>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</si>
  <si>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</si>
  <si>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</si>
  <si>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</si>
  <si>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</si>
  <si>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</si>
  <si>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</si>
  <si>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</si>
  <si>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</si>
  <si>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</si>
  <si>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</si>
  <si>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</si>
  <si>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</si>
  <si>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</si>
  <si>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</si>
  <si>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</si>
  <si>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</si>
  <si>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</si>
  <si>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</si>
  <si>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</si>
  <si>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</si>
  <si>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</si>
  <si>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</si>
  <si>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</si>
  <si>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</si>
  <si>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</si>
  <si>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</si>
  <si>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</si>
  <si>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</si>
  <si>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</si>
  <si>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</si>
  <si>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</si>
  <si>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</si>
  <si>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</si>
  <si>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</si>
  <si>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</si>
  <si>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</si>
  <si>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</si>
  <si>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</si>
  <si>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</si>
  <si>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</si>
  <si>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</si>
  <si>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</si>
  <si>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</si>
  <si>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</si>
  <si>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</si>
  <si>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</si>
  <si>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</si>
  <si>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</si>
  <si>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</si>
  <si>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</si>
  <si>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</si>
  <si>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</si>
  <si>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</si>
  <si>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</si>
  <si>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</si>
  <si>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</si>
  <si>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</si>
  <si>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</si>
  <si>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</si>
  <si>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</si>
  <si>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</si>
  <si>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</si>
  <si>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</si>
  <si>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</si>
  <si>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</si>
  <si>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</si>
  <si>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</si>
  <si>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</si>
  <si>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</si>
  <si>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</si>
  <si>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</si>
  <si>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</si>
  <si>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</si>
  <si>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</si>
  <si>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</si>
  <si>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</si>
  <si>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</si>
  <si>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</si>
  <si>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</si>
  <si>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</si>
  <si>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</si>
  <si>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</si>
  <si>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</si>
  <si>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</si>
  <si>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</si>
  <si>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</si>
  <si>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</si>
  <si>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</si>
  <si>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</si>
  <si>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</si>
  <si>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</si>
  <si>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</si>
  <si>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</si>
  <si>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</si>
  <si>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</si>
  <si>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</si>
  <si>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</si>
  <si>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</si>
  <si>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</si>
  <si>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</si>
  <si>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</si>
  <si>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</si>
  <si>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</si>
  <si>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</si>
  <si>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</si>
  <si>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</si>
  <si>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</si>
  <si>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</si>
  <si>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</si>
  <si>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</si>
  <si>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</si>
  <si>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</si>
  <si>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</si>
  <si>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</si>
  <si>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</si>
  <si>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</si>
  <si>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</si>
  <si>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</si>
  <si>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</si>
  <si>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</si>
  <si>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</si>
  <si>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</si>
  <si>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</si>
  <si>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</si>
  <si>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</si>
  <si>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</si>
  <si>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</si>
  <si>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</si>
  <si>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</si>
  <si>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</si>
  <si>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</si>
  <si>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</si>
  <si>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</si>
  <si>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</si>
  <si>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</si>
  <si>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</si>
  <si>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</si>
  <si>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</si>
  <si>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</si>
  <si>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</si>
  <si>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</si>
  <si>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</si>
  <si>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</si>
  <si>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</si>
  <si>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</si>
  <si>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</si>
  <si>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</si>
  <si>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</si>
  <si>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</si>
  <si>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</si>
  <si>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</si>
  <si>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</si>
  <si>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</si>
  <si>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</si>
  <si>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</si>
  <si>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</si>
  <si>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</si>
  <si>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</si>
  <si>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</si>
  <si>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</si>
  <si>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</si>
  <si>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</si>
  <si>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</si>
  <si>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</si>
  <si>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</si>
  <si>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</si>
  <si>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</si>
  <si>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</si>
  <si>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</si>
  <si>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</si>
  <si>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</si>
  <si>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</si>
  <si>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</si>
  <si>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</si>
  <si>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</si>
  <si>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</si>
  <si>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</si>
  <si>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</si>
  <si>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</si>
  <si>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</si>
  <si>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</si>
  <si>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</si>
  <si>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</si>
  <si>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</si>
  <si>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</si>
  <si>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</si>
  <si>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</si>
  <si>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</si>
  <si>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</si>
  <si>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</si>
  <si>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</si>
  <si>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</si>
  <si>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</si>
  <si>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</si>
  <si>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</si>
  <si>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</si>
  <si>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</si>
  <si>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</si>
  <si>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</si>
  <si>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</si>
  <si>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</si>
  <si>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</si>
  <si>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</si>
  <si>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</si>
  <si>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</si>
  <si>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</si>
  <si>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</si>
  <si>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</si>
  <si>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</si>
  <si>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</si>
  <si>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</si>
  <si>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</si>
  <si>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</si>
  <si>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</si>
  <si>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</si>
  <si>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</si>
  <si>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</si>
  <si>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</si>
  <si>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</si>
  <si>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</si>
  <si>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</si>
  <si>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</si>
  <si>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</si>
  <si>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</si>
  <si>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</si>
  <si>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</si>
  <si>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</si>
  <si>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</si>
  <si>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</si>
  <si>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</si>
  <si>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</si>
  <si>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</si>
  <si>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</si>
  <si>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</si>
  <si>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</si>
  <si>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</si>
  <si>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</si>
  <si>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</si>
  <si>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</si>
  <si>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</si>
  <si>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</si>
  <si>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</si>
  <si>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</si>
  <si>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</si>
  <si>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</si>
  <si>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</si>
  <si>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</si>
  <si>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</si>
  <si>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</si>
  <si>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</si>
  <si>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</si>
  <si>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</si>
  <si>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</si>
  <si>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</si>
  <si>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</si>
  <si>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</si>
  <si>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</si>
  <si>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</si>
  <si>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</si>
  <si>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</si>
  <si>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</si>
  <si>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</si>
  <si>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</si>
  <si>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</si>
  <si>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</si>
  <si>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</si>
  <si>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</si>
  <si>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</si>
  <si>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</si>
  <si>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</si>
  <si>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</si>
  <si>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</si>
  <si>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</si>
  <si>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</si>
  <si>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</si>
  <si>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</si>
  <si>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</si>
  <si>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</si>
  <si>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</si>
  <si>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</si>
  <si>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</si>
  <si>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</si>
  <si>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</si>
  <si>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</si>
  <si>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</si>
  <si>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</si>
  <si>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</si>
  <si>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</si>
  <si>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</si>
  <si>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</si>
  <si>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</si>
  <si>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</si>
  <si>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</si>
  <si>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</si>
  <si>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</si>
  <si>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</si>
  <si>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</si>
  <si>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</si>
  <si>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</si>
  <si>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</si>
  <si>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</si>
  <si>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</si>
  <si>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</si>
  <si>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</si>
  <si>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</si>
  <si>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</si>
  <si>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</si>
  <si>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</si>
  <si>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</si>
  <si>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</si>
  <si>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</si>
  <si>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</si>
  <si>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</si>
  <si>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</si>
  <si>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</si>
  <si>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</si>
  <si>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</si>
  <si>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</si>
  <si>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</si>
  <si>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</si>
  <si>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</si>
  <si>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</si>
  <si>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</si>
  <si>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</si>
  <si>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</si>
  <si>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</si>
  <si>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</si>
  <si>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</si>
  <si>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</si>
  <si>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</si>
  <si>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</si>
  <si>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</si>
  <si>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</si>
  <si>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</si>
  <si>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</si>
  <si>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</si>
  <si>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</si>
  <si>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</si>
  <si>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</si>
  <si>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</si>
  <si>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</si>
  <si>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</si>
  <si>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</si>
  <si>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</si>
  <si>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</si>
  <si>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</si>
  <si>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</si>
  <si>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</si>
  <si>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</si>
  <si>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</si>
  <si>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</si>
  <si>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</si>
  <si>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</si>
  <si>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</si>
  <si>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</si>
  <si>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</si>
  <si>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</si>
  <si>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</si>
  <si>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</si>
  <si>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</si>
  <si>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</si>
  <si>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</si>
  <si>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</si>
  <si>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</si>
  <si>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</si>
  <si>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</si>
  <si>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</si>
  <si>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</si>
  <si>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</si>
  <si>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</si>
  <si>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</si>
  <si>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</si>
  <si>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</si>
  <si>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</si>
  <si>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</si>
  <si>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</si>
  <si>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</si>
  <si>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</si>
  <si>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</si>
  <si>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</si>
  <si>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</si>
  <si>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</si>
  <si>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</si>
  <si>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</si>
  <si>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</si>
  <si>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</si>
  <si>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</si>
  <si>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</si>
  <si>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</si>
  <si>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</si>
  <si>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</si>
  <si>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</si>
  <si>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</si>
  <si>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</si>
  <si>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</si>
  <si>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</si>
  <si>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</si>
  <si>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</si>
  <si>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</si>
  <si>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</si>
  <si>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</si>
  <si>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</si>
  <si>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</si>
  <si>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</si>
  <si>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</si>
  <si>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</si>
  <si>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</si>
  <si>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</si>
  <si>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</si>
  <si>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</si>
  <si>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</si>
  <si>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</si>
  <si>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</si>
  <si>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</si>
  <si>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</si>
  <si>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</si>
  <si>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</si>
  <si>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</si>
  <si>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</si>
  <si>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</si>
  <si>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</si>
  <si>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</si>
  <si>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</si>
  <si>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</si>
  <si>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</si>
  <si>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</si>
  <si>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</si>
  <si>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</si>
  <si>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</si>
  <si>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</si>
  <si>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</si>
  <si>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</si>
  <si>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</si>
  <si>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</si>
  <si>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</si>
  <si>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</si>
  <si>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</si>
  <si>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</si>
  <si>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</si>
  <si>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</si>
  <si>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</si>
  <si>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</si>
  <si>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</si>
  <si>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</si>
  <si>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</si>
  <si>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</si>
  <si>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</si>
  <si>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</si>
  <si>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</si>
  <si>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</si>
  <si>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</si>
  <si>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</si>
  <si>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</si>
  <si>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</si>
  <si>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</si>
  <si>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</si>
  <si>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</si>
  <si>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</si>
  <si>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</si>
  <si>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</si>
  <si>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</si>
  <si>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</si>
  <si>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</si>
  <si>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</si>
  <si>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</si>
  <si>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</si>
  <si>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</si>
  <si>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</si>
  <si>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</si>
  <si>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</si>
  <si>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</si>
  <si>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</si>
  <si>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</si>
  <si>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</si>
  <si>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</si>
  <si>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</si>
  <si>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</si>
  <si>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</si>
  <si>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</si>
  <si>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</si>
  <si>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</si>
  <si>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</si>
  <si>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</si>
  <si>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</si>
  <si>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</si>
  <si>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</si>
  <si>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</si>
  <si>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</si>
  <si>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</si>
  <si>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</si>
  <si>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</si>
  <si>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</si>
  <si>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</si>
  <si>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</si>
  <si>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</si>
  <si>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</si>
  <si>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</si>
  <si>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</si>
  <si>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</si>
  <si>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</si>
  <si>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</si>
  <si>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</si>
  <si>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</si>
  <si>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</si>
  <si>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</si>
  <si>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</si>
  <si>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</si>
  <si>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</si>
  <si>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</si>
  <si>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</si>
  <si>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</si>
  <si>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</si>
  <si>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</si>
  <si>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</si>
  <si>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</si>
  <si>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</si>
  <si>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</si>
  <si>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</si>
  <si>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</si>
  <si>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</si>
  <si>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</si>
  <si>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</si>
  <si>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</si>
  <si>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</si>
  <si>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</si>
  <si>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</si>
  <si>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</si>
  <si>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</si>
  <si>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</si>
  <si>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</si>
  <si>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</si>
  <si>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</si>
  <si>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</si>
  <si>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</si>
  <si>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</si>
  <si>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</si>
  <si>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</si>
  <si>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</si>
  <si>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</si>
  <si>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</si>
  <si>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</si>
  <si>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</si>
  <si>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</si>
  <si>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</si>
  <si>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</si>
  <si>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</si>
  <si>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</si>
  <si>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</si>
  <si>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</si>
  <si>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</si>
  <si>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</si>
  <si>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</si>
  <si>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</si>
  <si>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</si>
  <si>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</si>
  <si>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</si>
  <si>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</si>
  <si>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</si>
  <si>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</si>
  <si>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</si>
  <si>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</si>
  <si>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</si>
  <si>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</si>
  <si>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</si>
  <si>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</si>
  <si>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</si>
  <si>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</si>
  <si>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</si>
  <si>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</si>
  <si>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</si>
  <si>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</si>
  <si>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</si>
  <si>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</si>
  <si>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</si>
  <si>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</si>
  <si>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</si>
  <si>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</si>
  <si>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</si>
  <si>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</si>
  <si>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</si>
  <si>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</si>
  <si>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</si>
  <si>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</si>
  <si>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</si>
  <si>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</si>
  <si>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</si>
  <si>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</si>
  <si>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</si>
  <si>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</si>
  <si>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</si>
  <si>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</si>
  <si>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</si>
  <si>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</si>
  <si>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</si>
  <si>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</si>
  <si>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</si>
  <si>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</si>
  <si>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</si>
  <si>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</si>
  <si>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</si>
  <si>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</si>
  <si>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</si>
  <si>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</si>
  <si>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</si>
  <si>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</si>
  <si>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</si>
  <si>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</si>
  <si>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</si>
  <si>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</si>
  <si>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</si>
  <si>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</si>
  <si>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</si>
  <si>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</si>
  <si>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</si>
  <si>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</si>
  <si>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</si>
  <si>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</si>
  <si>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</si>
  <si>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</si>
  <si>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</si>
  <si>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</si>
  <si>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</si>
  <si>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</si>
  <si>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</si>
  <si>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</si>
  <si>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</si>
  <si>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</si>
  <si>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</si>
  <si>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</si>
  <si>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</si>
  <si>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</si>
  <si>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</si>
  <si>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</si>
  <si>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</si>
  <si>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</si>
  <si>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</si>
  <si>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</si>
  <si>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</si>
  <si>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</si>
  <si>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</si>
  <si>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</si>
  <si>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</si>
  <si>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</si>
  <si>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</si>
  <si>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</si>
  <si>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</si>
  <si>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</si>
  <si>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</si>
  <si>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</si>
  <si>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</si>
  <si>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</si>
  <si>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</si>
  <si>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</si>
  <si>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</si>
  <si>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</si>
  <si>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</si>
  <si>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</si>
  <si>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</si>
  <si>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</si>
  <si>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</si>
  <si>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</si>
  <si>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</si>
  <si>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</si>
  <si>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</si>
  <si>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</si>
  <si>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</si>
  <si>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</si>
  <si>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</si>
  <si>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</si>
  <si>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</si>
  <si>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</si>
  <si>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</si>
  <si>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</si>
  <si>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</si>
  <si>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</si>
  <si>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</si>
  <si>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</si>
  <si>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</si>
  <si>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</si>
  <si>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</si>
  <si>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</si>
  <si>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</si>
  <si>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</si>
  <si>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</si>
  <si>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</si>
  <si>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</si>
  <si>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</si>
  <si>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</si>
  <si>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</si>
  <si>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</si>
  <si>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</si>
  <si>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</si>
  <si>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</si>
  <si>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</si>
  <si>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</si>
  <si>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</si>
  <si>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</si>
  <si>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</si>
  <si>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</si>
  <si>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</si>
  <si>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</si>
  <si>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</si>
  <si>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</si>
  <si>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</si>
  <si>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</si>
  <si>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</si>
  <si>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</si>
  <si>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</si>
  <si>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</si>
  <si>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</si>
  <si>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</si>
  <si>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</si>
  <si>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</si>
  <si>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</si>
  <si>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</si>
  <si>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</si>
  <si>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</si>
  <si>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</si>
  <si>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</si>
  <si>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</si>
  <si>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</si>
  <si>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</si>
  <si>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</si>
  <si>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</si>
  <si>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</si>
  <si>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</si>
  <si>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</si>
  <si>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</si>
  <si>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</si>
  <si>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</si>
  <si>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</si>
  <si>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</si>
  <si>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</si>
  <si>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</si>
  <si>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</si>
  <si>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</si>
  <si>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</si>
  <si>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</si>
  <si>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</si>
  <si>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</si>
  <si>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</si>
  <si>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</si>
  <si>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</si>
  <si>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</si>
  <si>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</si>
  <si>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</si>
  <si>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</si>
  <si>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</si>
  <si>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</si>
  <si>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</si>
  <si>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</si>
  <si>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</si>
  <si>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</si>
  <si>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</si>
  <si>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</si>
  <si>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</si>
  <si>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</si>
  <si>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</si>
  <si>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</si>
  <si>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</si>
  <si>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</si>
  <si>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</si>
  <si>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</si>
  <si>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</si>
  <si>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</si>
  <si>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</si>
  <si>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</si>
  <si>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</si>
  <si>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</si>
  <si>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</si>
  <si>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</si>
  <si>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</si>
  <si>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</si>
  <si>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</si>
  <si>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</si>
  <si>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</si>
  <si>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</si>
  <si>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</si>
  <si>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</si>
  <si>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</si>
  <si>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</si>
  <si>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</si>
  <si>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</si>
  <si>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</si>
  <si>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</si>
  <si>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</si>
  <si>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</si>
  <si>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</si>
  <si>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</si>
  <si>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</si>
  <si>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</si>
  <si>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</si>
  <si>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</si>
  <si>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</si>
  <si>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</si>
  <si>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</si>
  <si>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</si>
  <si>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</si>
  <si>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</si>
  <si>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</si>
  <si>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</si>
  <si>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</si>
  <si>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</si>
  <si>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</si>
  <si>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</si>
  <si>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</si>
  <si>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</si>
  <si>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</si>
  <si>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</si>
  <si>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</si>
  <si>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</si>
  <si>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</si>
  <si>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</si>
  <si>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</si>
  <si>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</si>
  <si>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</si>
  <si>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</si>
  <si>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</si>
  <si>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</si>
  <si>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</si>
  <si>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</si>
  <si>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</si>
  <si>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</si>
  <si>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</si>
  <si>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</si>
  <si>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</si>
  <si>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</si>
  <si>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</si>
  <si>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</si>
  <si>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</si>
  <si>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</si>
  <si>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</si>
  <si>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</si>
  <si>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</si>
  <si>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</si>
  <si>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</si>
  <si>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</si>
  <si>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</si>
  <si>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</si>
  <si>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</si>
  <si>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</si>
  <si>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</si>
  <si>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</si>
  <si>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</si>
  <si>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</si>
  <si>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</si>
  <si>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</si>
  <si>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</si>
  <si>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</si>
  <si>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</si>
  <si>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</si>
  <si>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</si>
  <si>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</si>
  <si>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</si>
  <si>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</si>
  <si>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</si>
  <si>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</si>
  <si>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</si>
  <si>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</si>
  <si>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</si>
  <si>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</si>
  <si>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</si>
  <si>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</si>
  <si>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</si>
  <si>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</si>
  <si>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</si>
  <si>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</si>
  <si>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</si>
  <si>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</si>
  <si>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</si>
  <si>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</si>
  <si>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</si>
  <si>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</si>
  <si>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</si>
  <si>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</si>
  <si>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</si>
  <si>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</si>
  <si>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</si>
  <si>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</si>
  <si>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</si>
  <si>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</si>
  <si>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</si>
  <si>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</si>
  <si>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</si>
  <si>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</si>
  <si>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</si>
  <si>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</si>
  <si>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</si>
  <si>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</si>
  <si>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</si>
  <si>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</si>
  <si>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</si>
  <si>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</si>
  <si>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</si>
  <si>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</si>
  <si>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</si>
  <si>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</si>
  <si>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</si>
  <si>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</si>
  <si>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</si>
  <si>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</si>
  <si>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</si>
  <si>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</si>
  <si>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</si>
  <si>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</si>
  <si>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</si>
  <si>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</si>
  <si>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</si>
  <si>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</si>
  <si>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</si>
  <si>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</si>
  <si>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</si>
  <si>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</si>
  <si>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</si>
  <si>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</si>
  <si>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</si>
  <si>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</si>
  <si>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</si>
  <si>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</si>
  <si>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</si>
  <si>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</si>
  <si>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</si>
  <si>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</si>
  <si>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</si>
  <si>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</si>
  <si>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</si>
  <si>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</si>
  <si>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</si>
  <si>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</si>
  <si>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</si>
  <si>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</si>
  <si>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</si>
  <si>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</si>
  <si>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</si>
  <si>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</si>
  <si>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</si>
  <si>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</si>
  <si>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</si>
  <si>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</si>
  <si>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</si>
  <si>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</si>
  <si>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</si>
  <si>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</si>
  <si>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</si>
  <si>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</si>
  <si>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</si>
  <si>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</si>
  <si>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</si>
  <si>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</si>
  <si>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</si>
  <si>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</si>
  <si>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</si>
  <si>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</si>
  <si>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</si>
  <si>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</si>
  <si>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</si>
  <si>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</si>
  <si>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</si>
  <si>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</si>
  <si>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</si>
  <si>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</si>
  <si>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</si>
  <si>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</si>
  <si>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</si>
  <si>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</si>
  <si>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</si>
  <si>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</si>
  <si>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</si>
  <si>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</si>
  <si>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</si>
  <si>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</si>
  <si>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</si>
  <si>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</si>
  <si>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</si>
  <si>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</si>
  <si>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</si>
  <si>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</si>
  <si>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</si>
  <si>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</si>
  <si>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</si>
  <si>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</si>
  <si>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</si>
  <si>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</si>
  <si>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</si>
  <si>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</si>
  <si>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</si>
  <si>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</si>
  <si>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</si>
  <si>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</si>
  <si>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</si>
  <si>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</si>
  <si>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</si>
  <si>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</si>
  <si>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</si>
  <si>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</si>
  <si>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</si>
  <si>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</si>
  <si>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</si>
  <si>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</si>
  <si>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</si>
  <si>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</si>
  <si>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</si>
  <si>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</si>
  <si>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</si>
  <si>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</si>
  <si>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</si>
  <si>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</si>
  <si>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</si>
  <si>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</si>
  <si>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</si>
  <si>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</si>
  <si>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</si>
  <si>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</si>
  <si>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</si>
  <si>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</si>
  <si>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</si>
  <si>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</si>
  <si>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</si>
  <si>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</si>
  <si>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</si>
  <si>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</si>
  <si>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</si>
  <si>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</si>
  <si>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</si>
  <si>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</si>
  <si>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</si>
  <si>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</si>
  <si>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</si>
  <si>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</si>
  <si>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</si>
  <si>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</si>
  <si>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</si>
  <si>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</si>
  <si>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</si>
  <si>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</si>
  <si>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</si>
  <si>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</si>
  <si>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</si>
  <si>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</si>
  <si>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</si>
  <si>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</si>
  <si>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</si>
  <si>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</si>
  <si>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</si>
  <si>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</si>
  <si>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</si>
  <si>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</si>
  <si>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</si>
  <si>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</si>
  <si>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</si>
  <si>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</si>
  <si>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</si>
  <si>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</si>
  <si>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</si>
  <si>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</si>
  <si>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</si>
  <si>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</si>
  <si>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</si>
  <si>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</si>
  <si>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</si>
  <si>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</si>
  <si>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</si>
  <si>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</si>
  <si>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</si>
  <si>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</si>
  <si>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</si>
  <si>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</si>
  <si>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</si>
  <si>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</si>
  <si>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</si>
  <si>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</si>
  <si>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</si>
  <si>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</si>
  <si>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</si>
  <si>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</si>
  <si>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</si>
  <si>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</si>
  <si>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</si>
  <si>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</si>
  <si>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</si>
  <si>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</si>
  <si>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</si>
  <si>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</si>
  <si>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</si>
  <si>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</si>
  <si>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</si>
  <si>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</si>
  <si>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</si>
  <si>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</si>
  <si>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</si>
  <si>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</si>
  <si>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</si>
  <si>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</si>
  <si>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</si>
  <si>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</si>
  <si>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</si>
  <si>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</si>
  <si>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</si>
  <si>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</si>
  <si>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</si>
  <si>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</si>
  <si>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</si>
  <si>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</si>
  <si>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</si>
  <si>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</si>
  <si>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</si>
  <si>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</si>
  <si>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</si>
  <si>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</si>
  <si>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</si>
  <si>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</si>
  <si>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</si>
  <si>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</si>
  <si>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</si>
  <si>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</si>
  <si>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</si>
  <si>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</si>
  <si>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</si>
  <si>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</si>
  <si>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</si>
  <si>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</si>
  <si>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</si>
  <si>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</si>
  <si>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</si>
  <si>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</si>
  <si>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</si>
  <si>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</si>
  <si>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</si>
  <si>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</si>
  <si>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</si>
  <si>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</si>
  <si>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</si>
  <si>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</si>
  <si>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</si>
  <si>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</si>
  <si>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</si>
  <si>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</si>
  <si>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</si>
  <si>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</si>
  <si>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</si>
  <si>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</si>
  <si>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</si>
  <si>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</si>
  <si>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</si>
  <si>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</si>
  <si>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</si>
  <si>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</si>
  <si>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</si>
  <si>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</si>
  <si>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</si>
  <si>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</si>
  <si>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</si>
  <si>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</si>
  <si>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</si>
  <si>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</si>
  <si>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</si>
  <si>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</si>
  <si>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</si>
  <si>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</si>
  <si>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</si>
  <si>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</si>
  <si>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</si>
  <si>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</si>
  <si>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</si>
  <si>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</si>
  <si>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</si>
  <si>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</si>
  <si>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</si>
  <si>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</si>
  <si>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</si>
  <si>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</si>
  <si>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</si>
  <si>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</si>
  <si>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</si>
  <si>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</si>
  <si>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</si>
  <si>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</si>
  <si>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</si>
  <si>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</si>
  <si>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</si>
  <si>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</si>
  <si>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</si>
  <si>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</si>
  <si>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</si>
  <si>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</si>
  <si>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</si>
  <si>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</si>
  <si>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</si>
  <si>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</si>
  <si>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</si>
  <si>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</si>
  <si>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</si>
  <si>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</si>
  <si>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</si>
  <si>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</si>
  <si>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</si>
  <si>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</si>
  <si>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</si>
  <si>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</si>
  <si>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</si>
  <si>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</si>
  <si>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</si>
  <si>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</si>
  <si>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</si>
  <si>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</si>
  <si>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</si>
  <si>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</si>
  <si>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</si>
  <si>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</si>
  <si>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</si>
  <si>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</si>
  <si>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</si>
  <si>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</si>
  <si>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</si>
  <si>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</si>
  <si>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</si>
  <si>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</si>
  <si>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</si>
  <si>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</si>
  <si>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</si>
  <si>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</si>
  <si>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</si>
  <si>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</si>
  <si>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</si>
  <si>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</si>
  <si>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</si>
  <si>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</si>
  <si>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</si>
  <si>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</si>
  <si>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</si>
  <si>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</si>
  <si>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</si>
  <si>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</si>
  <si>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</si>
  <si>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</si>
  <si>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</si>
  <si>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</si>
  <si>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</si>
  <si>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</si>
  <si>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</si>
  <si>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</si>
  <si>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</si>
  <si>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</si>
  <si>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</si>
  <si>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</si>
  <si>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</si>
  <si>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</si>
  <si>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</si>
  <si>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</si>
  <si>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</si>
  <si>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</si>
  <si>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</si>
  <si>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</si>
  <si>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</si>
  <si>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</si>
  <si>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</si>
  <si>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</si>
  <si>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</si>
  <si>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</si>
  <si>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</si>
  <si>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</si>
  <si>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</si>
  <si>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</si>
  <si>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</si>
  <si>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</si>
  <si>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</si>
  <si>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</si>
  <si>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</si>
  <si>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</si>
  <si>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</si>
  <si>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</si>
  <si>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</si>
  <si>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</si>
  <si>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</si>
  <si>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</si>
  <si>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</si>
  <si>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</si>
  <si>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</si>
  <si>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</si>
  <si>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</si>
  <si>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</si>
  <si>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</si>
  <si>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</si>
  <si>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</si>
  <si>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</si>
  <si>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</si>
  <si>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</si>
  <si>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</si>
  <si>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</si>
  <si>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</si>
  <si>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</si>
  <si>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</si>
  <si>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</si>
  <si>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</si>
  <si>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</si>
  <si>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</si>
  <si>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</si>
  <si>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</si>
  <si>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</si>
  <si>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</si>
  <si>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</si>
  <si>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</si>
  <si>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</si>
  <si>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</si>
  <si>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</si>
  <si>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</si>
  <si>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</si>
  <si>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</si>
  <si>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</si>
  <si>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</si>
  <si>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</si>
  <si>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</si>
  <si>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</si>
  <si>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</si>
  <si>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</si>
  <si>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</si>
  <si>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</si>
  <si>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</si>
  <si>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</si>
  <si>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</si>
  <si>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</si>
  <si>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</si>
  <si>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</si>
  <si>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</si>
  <si>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</si>
  <si>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</si>
  <si>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</si>
  <si>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</si>
  <si>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</si>
  <si>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</si>
  <si>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</si>
  <si>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</si>
  <si>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</si>
  <si>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</si>
  <si>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</si>
  <si>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</si>
  <si>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</si>
  <si>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</si>
  <si>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</si>
  <si>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</si>
  <si>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</si>
  <si>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</si>
  <si>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</si>
  <si>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</si>
  <si>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</si>
  <si>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</si>
  <si>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</si>
  <si>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</si>
  <si>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</si>
  <si>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</si>
  <si>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</si>
  <si>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</si>
  <si>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</si>
  <si>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</si>
  <si>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</si>
  <si>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</si>
  <si>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</si>
  <si>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</si>
  <si>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</si>
  <si>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</si>
  <si>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</si>
  <si>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</si>
  <si>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</si>
  <si>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</si>
  <si>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</si>
  <si>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</si>
  <si>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</si>
  <si>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</si>
  <si>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</si>
  <si>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</si>
  <si>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</si>
  <si>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</si>
  <si>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</si>
  <si>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</si>
  <si>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</si>
  <si>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</si>
  <si>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</si>
  <si>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</si>
  <si>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</si>
  <si>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</si>
  <si>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</si>
  <si>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</si>
  <si>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</si>
  <si>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</si>
  <si>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</si>
  <si>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</si>
  <si>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</si>
  <si>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</si>
  <si>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</si>
  <si>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</si>
  <si>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</si>
  <si>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</si>
  <si>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</si>
  <si>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</si>
  <si>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</si>
  <si>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</si>
  <si>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</si>
  <si>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</si>
  <si>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</si>
  <si>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</si>
  <si>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</si>
  <si>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</si>
  <si>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</si>
  <si>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</si>
  <si>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</si>
  <si>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</si>
  <si>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</si>
  <si>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</si>
  <si>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</si>
  <si>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</si>
  <si>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</si>
  <si>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</si>
  <si>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</si>
  <si>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</si>
  <si>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</si>
  <si>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</si>
  <si>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</si>
  <si>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</si>
  <si>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</si>
  <si>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</si>
  <si>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</si>
  <si>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</si>
  <si>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</si>
  <si>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</si>
  <si>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</si>
  <si>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</si>
  <si>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</si>
  <si>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</si>
  <si>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</si>
  <si>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</si>
  <si>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</si>
  <si>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</si>
  <si>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</si>
  <si>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</si>
  <si>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</si>
  <si>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</si>
  <si>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</si>
  <si>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</si>
  <si>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</si>
  <si>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</si>
  <si>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</si>
  <si>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</si>
  <si>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</si>
  <si>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</si>
  <si>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</si>
  <si>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</si>
  <si>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</si>
  <si>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</si>
  <si>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</si>
  <si>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</si>
  <si>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</si>
  <si>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</si>
  <si>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</si>
  <si>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</si>
  <si>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</si>
  <si>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</si>
  <si>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</si>
  <si>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</si>
  <si>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</si>
  <si>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</si>
  <si>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</si>
  <si>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</si>
  <si>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</si>
  <si>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</si>
  <si>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</si>
  <si>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</si>
  <si>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</si>
  <si>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</si>
  <si>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</si>
  <si>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</si>
  <si>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</si>
  <si>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</si>
  <si>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</si>
  <si>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</si>
  <si>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</si>
  <si>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</si>
  <si>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</si>
  <si>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</si>
  <si>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</si>
  <si>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</si>
  <si>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</si>
  <si>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</si>
  <si>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</si>
  <si>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</si>
  <si>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</si>
  <si>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</si>
  <si>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</si>
  <si>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</si>
  <si>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</si>
  <si>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</si>
  <si>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</si>
  <si>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</si>
  <si>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</si>
  <si>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</si>
  <si>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</si>
  <si>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</si>
  <si>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</si>
  <si>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</si>
  <si>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</si>
  <si>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</si>
  <si>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</si>
  <si>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</si>
  <si>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</si>
  <si>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</si>
  <si>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</si>
  <si>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</si>
  <si>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</si>
  <si>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</si>
  <si>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</si>
  <si>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</si>
  <si>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</si>
  <si>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</si>
  <si>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</si>
  <si>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</si>
  <si>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</si>
  <si>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</si>
  <si>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</si>
  <si>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</si>
  <si>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</si>
  <si>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</si>
  <si>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</si>
  <si>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</si>
  <si>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</si>
  <si>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</si>
  <si>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</si>
  <si>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</si>
  <si>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</si>
  <si>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</si>
  <si>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</si>
  <si>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</si>
  <si>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</si>
  <si>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</si>
  <si>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</si>
  <si>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</si>
  <si>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</si>
  <si>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</si>
  <si>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</si>
  <si>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</si>
  <si>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</si>
  <si>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</si>
  <si>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</si>
  <si>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</si>
  <si>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</si>
  <si>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</si>
  <si>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</si>
  <si>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</si>
  <si>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</si>
  <si>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</si>
  <si>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</si>
  <si>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</si>
  <si>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</si>
  <si>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</si>
  <si>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</si>
  <si>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</si>
  <si>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</si>
  <si>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</si>
  <si>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</si>
  <si>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</si>
  <si>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</si>
  <si>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</si>
  <si>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</si>
  <si>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</si>
  <si>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</si>
  <si>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</si>
  <si>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</si>
  <si>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</si>
  <si>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</si>
  <si>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</si>
  <si>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</si>
  <si>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</si>
  <si>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</si>
  <si>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</si>
  <si>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</si>
  <si>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</si>
  <si>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</si>
  <si>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</si>
  <si>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</si>
  <si>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</si>
  <si>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</si>
  <si>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</si>
  <si>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</si>
  <si>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</si>
  <si>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</si>
  <si>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</si>
  <si>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</si>
  <si>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</si>
  <si>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</si>
  <si>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</si>
  <si>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</si>
  <si>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</si>
  <si>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</si>
  <si>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</si>
  <si>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</si>
  <si>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</si>
  <si>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</si>
  <si>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</si>
  <si>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</si>
  <si>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</si>
  <si>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</si>
  <si>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</si>
  <si>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</si>
  <si>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</si>
  <si>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</si>
  <si>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</si>
  <si>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</si>
  <si>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</si>
  <si>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</si>
  <si>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</si>
  <si>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</si>
  <si>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</si>
  <si>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</si>
  <si>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</si>
  <si>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</si>
  <si>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</si>
  <si>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</si>
  <si>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</si>
  <si>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</si>
  <si>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</si>
  <si>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</si>
  <si>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</si>
  <si>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</si>
  <si>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</si>
  <si>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</si>
  <si>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</si>
  <si>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</si>
  <si>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</si>
  <si>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</si>
  <si>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</si>
  <si>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</si>
  <si>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</si>
  <si>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</si>
  <si>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</si>
  <si>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</si>
  <si>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</si>
  <si>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</si>
  <si>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</si>
  <si>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</si>
  <si>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</si>
  <si>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</si>
  <si>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</si>
  <si>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</si>
  <si>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</si>
  <si>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</si>
  <si>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</si>
  <si>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</si>
  <si>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</si>
  <si>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</si>
  <si>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</si>
  <si>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</si>
  <si>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</si>
  <si>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</si>
  <si>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</si>
  <si>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</si>
  <si>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</si>
  <si>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</si>
  <si>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</si>
  <si>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</si>
  <si>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</si>
  <si>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</si>
  <si>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</si>
  <si>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</si>
  <si>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</si>
  <si>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</si>
  <si>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</si>
  <si>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</si>
  <si>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</si>
  <si>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</si>
  <si>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</si>
  <si>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</si>
  <si>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</si>
  <si>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</si>
  <si>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</si>
  <si>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</si>
  <si>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</si>
  <si>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</si>
  <si>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</si>
  <si>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</si>
  <si>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</si>
  <si>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</si>
  <si>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</si>
  <si>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</si>
  <si>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</si>
  <si>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</si>
  <si>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</si>
  <si>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</si>
  <si>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</si>
  <si>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</si>
  <si>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</si>
  <si>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</si>
  <si>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</si>
  <si>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</si>
  <si>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</si>
  <si>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</si>
  <si>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</si>
  <si>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</si>
  <si>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</si>
  <si>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</si>
  <si>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</si>
  <si>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</si>
  <si>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</si>
  <si>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</si>
  <si>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</si>
  <si>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</si>
  <si>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</si>
  <si>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</si>
  <si>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</si>
  <si>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</si>
  <si>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</si>
  <si>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</si>
  <si>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</si>
  <si>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</si>
  <si>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</si>
  <si>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</si>
  <si>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</si>
  <si>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</si>
  <si>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</si>
  <si>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</si>
  <si>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</si>
  <si>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</si>
  <si>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</si>
  <si>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</si>
  <si>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</si>
  <si>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</si>
  <si>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</si>
  <si>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</si>
  <si>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</si>
  <si>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</si>
  <si>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</si>
  <si>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</si>
  <si>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</si>
  <si>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</si>
  <si>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</si>
  <si>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</si>
  <si>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</si>
  <si>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</si>
  <si>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</si>
  <si>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</si>
  <si>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</si>
  <si>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</si>
  <si>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</si>
  <si>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</si>
  <si>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</si>
  <si>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</si>
  <si>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</si>
  <si>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</si>
  <si>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</si>
  <si>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</si>
  <si>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</si>
  <si>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</si>
  <si>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</si>
  <si>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</si>
  <si>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</si>
  <si>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</si>
  <si>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</si>
  <si>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</si>
  <si>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</si>
  <si>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</si>
  <si>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</si>
  <si>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</si>
  <si>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</si>
  <si>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</si>
  <si>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</si>
  <si>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</si>
  <si>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</si>
  <si>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</si>
  <si>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</si>
  <si>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</si>
  <si>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</si>
  <si>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</si>
  <si>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</si>
  <si>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</si>
  <si>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</si>
  <si>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</si>
  <si>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</si>
  <si>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</si>
  <si>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</si>
  <si>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</si>
  <si>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</si>
  <si>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</si>
  <si>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</si>
  <si>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</si>
  <si>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</si>
  <si>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</si>
  <si>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</si>
  <si>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</si>
  <si>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</si>
  <si>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</si>
  <si>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</si>
  <si>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</si>
  <si>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</si>
  <si>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</si>
  <si>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</si>
  <si>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</si>
  <si>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</si>
  <si>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</si>
  <si>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</si>
  <si>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</si>
  <si>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</si>
  <si>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</si>
  <si>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</si>
  <si>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</si>
  <si>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</si>
  <si>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</si>
  <si>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</si>
  <si>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</si>
  <si>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</si>
  <si>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</si>
  <si>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</si>
  <si>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</si>
  <si>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</si>
  <si>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</si>
  <si>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</si>
  <si>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</si>
  <si>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</si>
  <si>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</si>
  <si>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</si>
  <si>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</si>
  <si>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</si>
  <si>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</si>
  <si>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</si>
  <si>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</si>
  <si>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</si>
  <si>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</si>
  <si>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</si>
  <si>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</si>
  <si>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</si>
  <si>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</si>
  <si>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</si>
  <si>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</si>
  <si>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</si>
  <si>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</si>
  <si>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</si>
  <si>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</si>
  <si>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</si>
  <si>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</si>
  <si>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</si>
  <si>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</si>
  <si>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</si>
  <si>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</si>
  <si>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</si>
  <si>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</si>
  <si>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</si>
  <si>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</si>
  <si>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</si>
  <si>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</si>
  <si>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</si>
  <si>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</si>
  <si>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</si>
  <si>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</si>
  <si>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</si>
  <si>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</si>
  <si>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</si>
  <si>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</si>
  <si>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</si>
  <si>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</si>
  <si>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</si>
  <si>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</si>
  <si>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</si>
  <si>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</si>
  <si>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</si>
  <si>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</si>
  <si>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</si>
  <si>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</si>
  <si>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</si>
  <si>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</si>
  <si>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</si>
  <si>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</si>
  <si>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</si>
  <si>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</si>
  <si>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</si>
  <si>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</si>
  <si>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</si>
  <si>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</si>
  <si>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</si>
  <si>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</si>
  <si>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</si>
  <si>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</si>
  <si>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</si>
  <si>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</si>
  <si>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</si>
  <si>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</si>
  <si>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</si>
  <si>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</si>
  <si>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</si>
  <si>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</si>
  <si>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</si>
  <si>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</si>
  <si>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</si>
  <si>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</si>
  <si>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</si>
  <si>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</si>
  <si>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</si>
  <si>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</si>
  <si>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</si>
  <si>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</si>
  <si>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</si>
  <si>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</si>
  <si>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</si>
  <si>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</si>
  <si>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</si>
  <si>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</si>
  <si>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</si>
  <si>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</si>
  <si>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</si>
  <si>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</si>
  <si>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</si>
  <si>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</si>
  <si>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</si>
  <si>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</si>
  <si>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</si>
  <si>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</si>
  <si>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</si>
  <si>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</si>
  <si>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</si>
  <si>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</si>
  <si>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</si>
  <si>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</si>
  <si>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</si>
  <si>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</si>
  <si>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</si>
  <si>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</si>
  <si>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</si>
  <si>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</si>
  <si>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</si>
  <si>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</si>
  <si>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</si>
  <si>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</si>
  <si>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</si>
  <si>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</si>
  <si>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</si>
  <si>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</si>
  <si>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</si>
  <si>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</si>
  <si>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</si>
  <si>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</si>
  <si>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</si>
  <si>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</si>
  <si>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</si>
  <si>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</si>
  <si>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</si>
  <si>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</si>
  <si>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</si>
  <si>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</si>
  <si>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</si>
  <si>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</si>
  <si>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</si>
  <si>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</si>
  <si>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</si>
  <si>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</si>
  <si>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</si>
  <si>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</si>
  <si>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</si>
  <si>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</si>
  <si>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</si>
  <si>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</si>
  <si>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</si>
  <si>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</si>
  <si>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</si>
  <si>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</si>
  <si>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</si>
  <si>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</si>
  <si>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</si>
  <si>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</si>
  <si>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</si>
  <si>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</si>
  <si>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</si>
  <si>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</si>
  <si>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</si>
  <si>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</si>
  <si>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</si>
  <si>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</si>
  <si>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</si>
  <si>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</si>
  <si>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</si>
  <si>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</si>
  <si>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</si>
  <si>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</si>
  <si>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</si>
  <si>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</si>
  <si>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</si>
  <si>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</si>
  <si>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</si>
  <si>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</si>
  <si>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</si>
  <si>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</si>
  <si>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</si>
  <si>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</si>
  <si>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</si>
  <si>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</si>
  <si>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</si>
  <si>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</si>
  <si>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</si>
  <si>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</si>
  <si>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</si>
  <si>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</si>
  <si>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</si>
  <si>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</si>
  <si>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</si>
  <si>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</si>
  <si>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</si>
  <si>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</si>
  <si>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</si>
  <si>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</si>
  <si>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</si>
  <si>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</si>
  <si>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</si>
  <si>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</si>
  <si>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</si>
  <si>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</si>
  <si>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</si>
  <si>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</si>
  <si>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</si>
  <si>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</si>
  <si>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</si>
  <si>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</si>
  <si>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</si>
  <si>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</si>
  <si>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</si>
  <si>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</si>
  <si>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</si>
  <si>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</si>
  <si>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</si>
  <si>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</si>
  <si>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</si>
  <si>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</si>
  <si>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</si>
  <si>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</si>
  <si>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</si>
  <si>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</si>
  <si>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</si>
  <si>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</si>
  <si>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</si>
  <si>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</si>
  <si>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</si>
  <si>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</si>
  <si>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</si>
  <si>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</si>
  <si>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</si>
  <si>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</si>
  <si>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</si>
  <si>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</si>
  <si>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</si>
  <si>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</si>
  <si>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</si>
  <si>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</si>
  <si>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</si>
  <si>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</si>
  <si>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</si>
  <si>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</si>
  <si>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</si>
  <si>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</si>
  <si>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</si>
  <si>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</si>
  <si>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</si>
  <si>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</si>
  <si>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</si>
  <si>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</si>
  <si>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</si>
  <si>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</si>
  <si>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</si>
  <si>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</si>
  <si>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</si>
  <si>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</si>
  <si>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</si>
  <si>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</si>
  <si>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</si>
  <si>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</si>
  <si>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</si>
  <si>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</si>
  <si>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</si>
  <si>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</si>
  <si>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</si>
  <si>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</si>
  <si>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</si>
  <si>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</si>
  <si>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</si>
  <si>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</si>
  <si>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</si>
  <si>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</si>
  <si>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</si>
  <si>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</si>
  <si>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</si>
  <si>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</si>
  <si>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</si>
  <si>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</si>
  <si>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</si>
  <si>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</si>
  <si>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</si>
  <si>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</si>
  <si>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</si>
  <si>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</si>
  <si>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</si>
  <si>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</si>
  <si>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</si>
  <si>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</si>
  <si>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</si>
  <si>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</si>
  <si>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</si>
  <si>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</si>
  <si>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</si>
  <si>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</si>
  <si>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</si>
  <si>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</si>
  <si>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</si>
  <si>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</si>
  <si>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</si>
  <si>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</si>
  <si>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</si>
  <si>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</si>
  <si>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</si>
  <si>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</si>
  <si>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</si>
  <si>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</si>
  <si>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</si>
  <si>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</si>
  <si>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</si>
  <si>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</si>
  <si>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</si>
  <si>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</si>
  <si>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</si>
  <si>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</si>
  <si>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</si>
  <si>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</si>
  <si>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</si>
  <si>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</si>
  <si>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</si>
  <si>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</si>
  <si>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</si>
  <si>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</si>
  <si>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</si>
  <si>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</si>
  <si>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</si>
  <si>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</si>
  <si>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</si>
  <si>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</si>
  <si>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</si>
  <si>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</si>
  <si>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</si>
  <si>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</si>
  <si>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</si>
  <si>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</si>
  <si>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</si>
  <si>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</si>
  <si>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</si>
  <si>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</si>
  <si>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</si>
  <si>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</si>
  <si>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</si>
  <si>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</si>
  <si>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</si>
  <si>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</si>
  <si>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</si>
  <si>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</si>
  <si>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</si>
  <si>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</si>
  <si>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</si>
  <si>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</si>
  <si>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</si>
  <si>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</si>
  <si>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</si>
  <si>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</si>
  <si>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</si>
  <si>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</si>
  <si>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</si>
  <si>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</si>
  <si>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</si>
  <si>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</si>
  <si>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</si>
  <si>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</si>
  <si>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</si>
  <si>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</si>
  <si>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</si>
  <si>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</si>
  <si>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</si>
  <si>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</si>
  <si>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</si>
  <si>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</si>
  <si>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</si>
  <si>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</si>
  <si>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</si>
  <si>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</si>
  <si>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</si>
  <si>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</si>
  <si>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</si>
  <si>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</si>
  <si>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</si>
  <si>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</si>
  <si>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</si>
  <si>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</si>
  <si>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</si>
  <si>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</si>
  <si>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</si>
  <si>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</si>
  <si>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</si>
  <si>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</si>
  <si>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</si>
  <si>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</si>
  <si>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</si>
  <si>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</si>
  <si>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</si>
  <si>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</si>
  <si>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</si>
  <si>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</si>
  <si>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</si>
  <si>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</si>
  <si>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</si>
  <si>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</si>
  <si>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</si>
  <si>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</si>
  <si>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</si>
  <si>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</si>
  <si>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</si>
  <si>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</si>
  <si>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</si>
  <si>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</si>
  <si>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</si>
  <si>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</si>
  <si>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</si>
  <si>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</si>
  <si>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</si>
  <si>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</si>
  <si>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</si>
  <si>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</si>
  <si>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</si>
  <si>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</si>
  <si>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</si>
  <si>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</si>
  <si>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</si>
  <si>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</si>
  <si>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</si>
  <si>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</si>
  <si>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</si>
  <si>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</si>
  <si>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</si>
  <si>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</si>
  <si>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</si>
  <si>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</si>
  <si>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</si>
  <si>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</si>
  <si>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</si>
  <si>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</si>
  <si>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</si>
  <si>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</si>
  <si>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</si>
  <si>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</si>
  <si>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</si>
  <si>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</si>
  <si>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</si>
  <si>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</si>
  <si>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</si>
  <si>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</si>
  <si>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</si>
  <si>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</si>
  <si>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</si>
  <si>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</si>
  <si>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</si>
  <si>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</si>
  <si>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</si>
  <si>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</si>
  <si>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</si>
  <si>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</si>
  <si>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</si>
  <si>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</si>
  <si>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</si>
  <si>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</si>
  <si>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</si>
  <si>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</si>
  <si>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</si>
  <si>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</si>
  <si>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</si>
  <si>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</si>
  <si>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</si>
  <si>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</si>
  <si>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</si>
  <si>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</si>
  <si>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</si>
  <si>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</si>
  <si>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</si>
  <si>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</si>
  <si>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</si>
  <si>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</si>
  <si>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</si>
  <si>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</si>
  <si>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</si>
  <si>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</si>
  <si>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</si>
  <si>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</si>
  <si>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</si>
  <si>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</si>
  <si>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</si>
  <si>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</si>
  <si>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</si>
  <si>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</si>
  <si>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</si>
  <si>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</si>
  <si>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</si>
  <si>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</si>
  <si>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</si>
  <si>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</si>
  <si>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</si>
  <si>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</si>
  <si>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</si>
  <si>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</si>
  <si>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</si>
  <si>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</si>
  <si>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</si>
  <si>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</si>
  <si>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</si>
  <si>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</si>
  <si>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</si>
  <si>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</si>
  <si>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</si>
  <si>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</si>
  <si>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</si>
  <si>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</si>
  <si>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</si>
  <si>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</si>
  <si>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</si>
  <si>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</si>
  <si>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</si>
  <si>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</si>
  <si>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</si>
  <si>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</si>
  <si>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</si>
  <si>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</si>
  <si>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</si>
  <si>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</si>
  <si>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</si>
  <si>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</si>
  <si>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</si>
  <si>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</si>
  <si>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</si>
  <si>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</si>
  <si>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</si>
  <si>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</si>
  <si>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</si>
  <si>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</si>
  <si>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</si>
  <si>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</si>
  <si>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</si>
  <si>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</si>
  <si>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</si>
  <si>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</si>
  <si>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</si>
  <si>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</si>
  <si>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</si>
  <si>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</si>
  <si>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</si>
  <si>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</si>
  <si>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</si>
  <si>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</si>
  <si>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</si>
  <si>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</si>
  <si>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</si>
  <si>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</si>
  <si>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</si>
  <si>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</si>
  <si>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</si>
  <si>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</si>
  <si>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</si>
  <si>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</si>
  <si>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</si>
  <si>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</si>
  <si>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</si>
  <si>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</si>
  <si>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</si>
  <si>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</si>
  <si>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</si>
  <si>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</si>
  <si>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</si>
  <si>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</si>
  <si>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</si>
  <si>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</si>
  <si>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</si>
  <si>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</si>
  <si>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</si>
  <si>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</si>
  <si>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</si>
  <si>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</si>
  <si>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</si>
  <si>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</si>
  <si>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</si>
  <si>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</si>
  <si>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</si>
  <si>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</si>
  <si>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</si>
  <si>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</si>
  <si>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</si>
  <si>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</si>
  <si>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</si>
  <si>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</si>
  <si>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</si>
  <si>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</si>
  <si>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</si>
  <si>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</si>
  <si>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</si>
  <si>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</si>
  <si>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</si>
  <si>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</si>
  <si>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</si>
  <si>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</si>
  <si>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</si>
  <si>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</si>
  <si>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</si>
  <si>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</si>
  <si>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</si>
  <si>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</si>
  <si>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</si>
  <si>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</si>
  <si>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</si>
  <si>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</si>
  <si>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</si>
  <si>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</si>
  <si>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</si>
  <si>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</si>
  <si>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</si>
  <si>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</si>
  <si>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</si>
  <si>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</si>
  <si>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</si>
  <si>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</si>
  <si>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</si>
  <si>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</si>
  <si>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</si>
  <si>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</si>
  <si>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</si>
  <si>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</si>
  <si>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</si>
  <si>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</si>
  <si>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</si>
  <si>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</si>
  <si>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</si>
  <si>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</si>
  <si>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</si>
  <si>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</si>
  <si>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</si>
  <si>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</si>
  <si>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</si>
  <si>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</si>
  <si>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</si>
  <si>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</si>
  <si>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</si>
  <si>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</si>
  <si>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</si>
  <si>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</si>
  <si>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</si>
  <si>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</si>
  <si>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</si>
  <si>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</si>
  <si>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</si>
  <si>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</si>
  <si>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</si>
  <si>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</si>
  <si>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</si>
  <si>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</si>
  <si>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</si>
  <si>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</si>
  <si>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</si>
  <si>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</si>
  <si>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</si>
  <si>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</si>
  <si>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</si>
  <si>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</si>
  <si>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</si>
  <si>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</si>
  <si>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</si>
  <si>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</si>
  <si>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</si>
  <si>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</si>
  <si>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</si>
  <si>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</si>
  <si>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</si>
  <si>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</si>
  <si>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</si>
  <si>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</si>
  <si>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</si>
  <si>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</si>
  <si>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</si>
  <si>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</si>
  <si>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</si>
  <si>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</si>
  <si>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</si>
  <si>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</si>
  <si>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</si>
  <si>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</si>
  <si>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</si>
  <si>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</si>
  <si>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</si>
  <si>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</si>
  <si>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</si>
  <si>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</si>
  <si>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</si>
  <si>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</si>
  <si>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</si>
  <si>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</si>
  <si>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</si>
  <si>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</si>
  <si>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</si>
  <si>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</si>
  <si>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</si>
  <si>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</si>
  <si>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</si>
  <si>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</si>
  <si>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</si>
  <si>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</si>
  <si>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</si>
  <si>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</si>
  <si>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</si>
  <si>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</si>
  <si>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</si>
  <si>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</si>
  <si>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</si>
  <si>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</si>
  <si>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</si>
  <si>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</si>
  <si>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</si>
  <si>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</si>
  <si>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</si>
  <si>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</si>
  <si>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</si>
  <si>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</si>
  <si>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</si>
  <si>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</si>
  <si>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</si>
  <si>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</si>
  <si>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</si>
  <si>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</si>
  <si>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</si>
  <si>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</si>
  <si>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</si>
  <si>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</si>
  <si>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</si>
  <si>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</si>
  <si>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</si>
  <si>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</si>
  <si>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</si>
  <si>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</si>
  <si>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</si>
  <si>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</si>
  <si>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</si>
  <si>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</si>
  <si>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</si>
  <si>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</si>
  <si>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</si>
  <si>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</si>
  <si>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</si>
  <si>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</si>
  <si>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</si>
  <si>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</si>
  <si>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</si>
  <si>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</si>
  <si>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</si>
  <si>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</si>
  <si>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</si>
  <si>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</si>
  <si>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</si>
  <si>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</si>
  <si>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</si>
  <si>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</si>
  <si>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</si>
  <si>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</si>
  <si>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</si>
  <si>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</si>
  <si>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</si>
  <si>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</si>
  <si>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</si>
  <si>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</si>
  <si>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</si>
  <si>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</si>
  <si>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</si>
  <si>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</si>
  <si>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</si>
  <si>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</si>
  <si>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</si>
  <si>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</si>
  <si>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</si>
  <si>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</si>
  <si>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</si>
  <si>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</si>
  <si>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</si>
  <si>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</si>
  <si>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</si>
  <si>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</si>
  <si>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</si>
  <si>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</si>
  <si>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</si>
  <si>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</si>
  <si>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</si>
  <si>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</si>
  <si>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</si>
  <si>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</si>
  <si>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</si>
  <si>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</si>
  <si>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</si>
  <si>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</si>
  <si>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</si>
  <si>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</si>
  <si>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</si>
  <si>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</si>
  <si>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</si>
  <si>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</si>
  <si>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</si>
  <si>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</si>
  <si>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</si>
  <si>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</si>
  <si>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</si>
  <si>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</si>
  <si>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</si>
  <si>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</si>
  <si>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</si>
  <si>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</si>
  <si>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</si>
  <si>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</si>
  <si>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</si>
  <si>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</si>
  <si>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</si>
  <si>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</si>
  <si>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</si>
  <si>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</si>
  <si>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</si>
  <si>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</si>
  <si>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</si>
  <si>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</si>
  <si>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</si>
  <si>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</si>
  <si>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</si>
  <si>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</si>
  <si>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</si>
  <si>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</si>
  <si>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</si>
  <si>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</si>
  <si>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</si>
  <si>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</si>
  <si>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</si>
  <si>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</si>
  <si>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</si>
  <si>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</si>
  <si>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</si>
  <si>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</si>
  <si>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</si>
  <si>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</si>
  <si>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</si>
  <si>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</si>
  <si>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</si>
  <si>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</si>
  <si>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</si>
  <si>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</si>
  <si>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</si>
  <si>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</si>
  <si>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</si>
  <si>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</si>
  <si>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</si>
  <si>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</si>
  <si>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</si>
  <si>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</si>
  <si>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</si>
  <si>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</si>
  <si>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</si>
  <si>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</si>
  <si>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</si>
  <si>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</si>
  <si>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</si>
  <si>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</si>
  <si>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</si>
  <si>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</si>
  <si>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</si>
  <si>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</si>
  <si>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</si>
  <si>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</si>
  <si>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</si>
  <si>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</si>
  <si>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</si>
  <si>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</si>
  <si>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</si>
  <si>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</si>
  <si>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</si>
  <si>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</si>
  <si>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</si>
  <si>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</si>
  <si>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</si>
  <si>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</si>
  <si>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</si>
  <si>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</si>
  <si>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</si>
  <si>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</si>
  <si>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</si>
  <si>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</si>
  <si>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</si>
  <si>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</si>
  <si>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</si>
  <si>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</si>
  <si>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</si>
  <si>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</si>
  <si>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</si>
  <si>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</si>
  <si>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</si>
  <si>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</si>
  <si>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</si>
  <si>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</si>
  <si>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</si>
  <si>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</si>
  <si>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</si>
  <si>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</si>
  <si>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</si>
  <si>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</si>
  <si>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</si>
  <si>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</si>
  <si>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</si>
  <si>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</si>
  <si>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</si>
  <si>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</si>
  <si>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</si>
  <si>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</si>
  <si>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</si>
  <si>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</si>
  <si>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</si>
  <si>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</si>
  <si>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</si>
  <si>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</si>
  <si>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</si>
  <si>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</si>
  <si>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</si>
  <si>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</si>
  <si>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</si>
  <si>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</si>
  <si>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</si>
  <si>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</si>
  <si>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</si>
  <si>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</si>
  <si>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</si>
  <si>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</si>
  <si>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</si>
  <si>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</si>
  <si>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</si>
  <si>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</si>
  <si>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</si>
  <si>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</si>
  <si>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</si>
  <si>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</si>
  <si>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</si>
  <si>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</si>
  <si>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</si>
  <si>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</si>
  <si>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</si>
  <si>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</si>
  <si>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</si>
  <si>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</si>
  <si>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</si>
  <si>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</si>
  <si>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</si>
  <si>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</si>
  <si>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</si>
  <si>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</si>
  <si>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</si>
  <si>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</si>
  <si>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</si>
  <si>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</si>
  <si>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</si>
  <si>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</si>
  <si>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</si>
  <si>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</si>
  <si>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</si>
  <si>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</si>
  <si>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</si>
  <si>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</si>
  <si>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</si>
  <si>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</si>
  <si>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</si>
  <si>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</si>
  <si>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</si>
  <si>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</si>
  <si>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</si>
  <si>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</si>
  <si>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</si>
  <si>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</si>
  <si>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</si>
  <si>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</si>
  <si>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</si>
  <si>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</si>
  <si>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</si>
  <si>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</si>
  <si>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</si>
  <si>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</si>
  <si>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</si>
  <si>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</si>
  <si>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</si>
  <si>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</si>
  <si>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</si>
  <si>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</si>
  <si>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</si>
  <si>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</si>
  <si>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</si>
  <si>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</si>
  <si>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</si>
  <si>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</si>
  <si>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</si>
  <si>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</si>
  <si>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</si>
  <si>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</si>
  <si>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</si>
  <si>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</si>
  <si>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</si>
  <si>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</si>
  <si>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</si>
  <si>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</si>
  <si>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</si>
  <si>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</si>
  <si>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</si>
  <si>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</si>
  <si>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</si>
  <si>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</si>
  <si>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</si>
  <si>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</si>
  <si>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</si>
  <si>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</si>
  <si>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</si>
  <si>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</si>
  <si>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</si>
  <si>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</si>
  <si>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</si>
  <si>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</si>
  <si>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</si>
  <si>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</si>
  <si>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</si>
  <si>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</si>
  <si>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</si>
  <si>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</si>
  <si>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</si>
  <si>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</si>
  <si>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</si>
  <si>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</si>
  <si>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</si>
  <si>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</si>
  <si>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</si>
  <si>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</si>
  <si>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</si>
  <si>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</si>
  <si>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</si>
  <si>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</si>
  <si>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</si>
  <si>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</si>
  <si>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</si>
  <si>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</si>
  <si>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</si>
  <si>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</si>
  <si>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</si>
  <si>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</si>
  <si>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</si>
  <si>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</si>
  <si>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</si>
  <si>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</si>
  <si>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</si>
  <si>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</si>
  <si>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</si>
  <si>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</si>
  <si>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</si>
  <si>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</si>
  <si>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</si>
  <si>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</si>
  <si>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</si>
  <si>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</si>
  <si>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</si>
  <si>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</si>
  <si>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</si>
  <si>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</si>
  <si>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</si>
  <si>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</si>
  <si>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</si>
  <si>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</si>
  <si>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</si>
  <si>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</si>
  <si>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</si>
  <si>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</si>
  <si>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</si>
  <si>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</si>
  <si>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</si>
  <si>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</si>
  <si>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</si>
  <si>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</si>
  <si>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</si>
  <si>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</si>
  <si>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</si>
  <si>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</si>
  <si>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</si>
  <si>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</si>
  <si>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</si>
  <si>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</si>
  <si>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</si>
  <si>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</si>
  <si>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</si>
  <si>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</si>
  <si>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</si>
  <si>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</si>
  <si>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</si>
  <si>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</si>
  <si>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</si>
  <si>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</si>
  <si>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</si>
  <si>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</si>
  <si>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</si>
  <si>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</si>
  <si>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</si>
  <si>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</si>
  <si>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</si>
  <si>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</si>
  <si>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</si>
  <si>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</si>
  <si>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</si>
  <si>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</si>
  <si>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</si>
  <si>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</si>
  <si>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</si>
  <si>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</si>
  <si>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</si>
  <si>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</si>
  <si>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</si>
  <si>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</si>
  <si>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</si>
  <si>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</si>
  <si>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</si>
  <si>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</si>
  <si>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</si>
  <si>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</si>
  <si>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</si>
  <si>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</si>
  <si>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</si>
  <si>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</si>
  <si>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</si>
  <si>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</si>
  <si>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</si>
  <si>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</si>
  <si>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</si>
  <si>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</si>
  <si>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</si>
  <si>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</si>
  <si>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</si>
  <si>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</si>
  <si>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</si>
  <si>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</si>
  <si>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</si>
  <si>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</si>
  <si>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</si>
  <si>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</si>
  <si>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</si>
  <si>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</si>
  <si>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</si>
  <si>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</si>
  <si>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</si>
  <si>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</si>
  <si>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</si>
  <si>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</si>
  <si>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</si>
  <si>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</si>
  <si>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</si>
  <si>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</si>
  <si>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</si>
  <si>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</si>
  <si>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</si>
  <si>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</si>
  <si>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</si>
  <si>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</si>
  <si>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</si>
  <si>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</si>
  <si>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</si>
  <si>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</si>
  <si>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</si>
  <si>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</si>
  <si>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</si>
  <si>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</si>
  <si>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</si>
  <si>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</si>
  <si>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</si>
  <si>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</si>
  <si>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</si>
  <si>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</si>
  <si>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</si>
  <si>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</si>
  <si>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</si>
  <si>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</si>
  <si>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</si>
  <si>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</si>
  <si>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</si>
  <si>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</si>
  <si>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</si>
  <si>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</si>
  <si>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</si>
  <si>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</si>
  <si>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</si>
  <si>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</si>
  <si>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</si>
  <si>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</si>
  <si>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</si>
  <si>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</si>
  <si>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</si>
  <si>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</si>
  <si>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</si>
  <si>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</si>
  <si>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</si>
  <si>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</si>
  <si>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</si>
  <si>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</si>
  <si>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</si>
  <si>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</si>
  <si>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</si>
  <si>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</si>
  <si>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</si>
  <si>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</si>
  <si>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</si>
  <si>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</si>
  <si>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</si>
  <si>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</si>
  <si>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</si>
  <si>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</si>
  <si>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</si>
  <si>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</si>
  <si>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</si>
  <si>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</si>
  <si>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</si>
  <si>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</si>
  <si>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</si>
  <si>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</si>
  <si>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</si>
  <si>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</si>
  <si>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</si>
  <si>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</si>
  <si>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</si>
  <si>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</si>
  <si>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</si>
  <si>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</si>
  <si>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</si>
  <si>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</si>
  <si>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</si>
  <si>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</si>
  <si>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</si>
  <si>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</si>
  <si>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</si>
  <si>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</si>
  <si>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</si>
  <si>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</si>
  <si>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</si>
  <si>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</si>
  <si>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</si>
  <si>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</si>
  <si>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</si>
  <si>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</si>
  <si>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</si>
  <si>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</si>
  <si>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</si>
  <si>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</si>
  <si>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</si>
  <si>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</si>
  <si>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</si>
  <si>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</si>
  <si>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</si>
  <si>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</si>
  <si>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</si>
  <si>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</si>
  <si>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</si>
  <si>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</si>
  <si>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</si>
  <si>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</si>
  <si>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</si>
  <si>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</si>
  <si>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</si>
  <si>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</si>
  <si>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</si>
  <si>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</si>
  <si>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</si>
  <si>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</si>
  <si>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</si>
  <si>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</si>
  <si>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</si>
  <si>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</si>
  <si>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</si>
  <si>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</si>
  <si>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</si>
  <si>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</si>
  <si>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</si>
  <si>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</si>
  <si>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</si>
  <si>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</si>
  <si>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</si>
  <si>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</si>
  <si>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</si>
  <si>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</si>
  <si>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</si>
  <si>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</si>
  <si>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</si>
  <si>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</si>
  <si>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</si>
  <si>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</si>
  <si>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</si>
  <si>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</si>
  <si>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</si>
  <si>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</si>
  <si>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</si>
  <si>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</si>
  <si>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</si>
  <si>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</si>
  <si>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</si>
  <si>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</si>
  <si>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</si>
  <si>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</si>
  <si>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</si>
  <si>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</si>
  <si>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</si>
  <si>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</si>
  <si>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</si>
  <si>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</si>
  <si>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</si>
  <si>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</si>
  <si>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</si>
  <si>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</si>
  <si>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</si>
  <si>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</si>
  <si>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</si>
  <si>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</si>
  <si>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</si>
  <si>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</si>
  <si>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</si>
  <si>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</si>
  <si>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</si>
  <si>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</si>
  <si>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</si>
  <si>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</si>
  <si>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</si>
  <si>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</si>
  <si>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</si>
  <si>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</si>
  <si>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</si>
  <si>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</si>
  <si>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</si>
  <si>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</si>
  <si>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</si>
  <si>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</si>
  <si>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</si>
  <si>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</si>
  <si>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</si>
  <si>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</si>
  <si>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</si>
  <si>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</si>
  <si>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</si>
  <si>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</si>
  <si>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</si>
  <si>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</si>
  <si>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</si>
  <si>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</si>
  <si>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</si>
  <si>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</si>
  <si>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</si>
  <si>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</si>
  <si>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</si>
  <si>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</si>
  <si>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</si>
  <si>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</si>
  <si>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</si>
  <si>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</si>
  <si>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</si>
  <si>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</si>
  <si>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</si>
  <si>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</si>
  <si>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</si>
  <si>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</si>
  <si>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</si>
  <si>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</si>
  <si>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</si>
  <si>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</si>
  <si>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</si>
  <si>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</si>
  <si>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</si>
  <si>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</si>
  <si>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</si>
  <si>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</si>
  <si>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</si>
  <si>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</si>
  <si>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</si>
  <si>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</si>
  <si>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</si>
  <si>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</si>
  <si>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</si>
  <si>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</si>
  <si>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</si>
  <si>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</si>
  <si>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</si>
  <si>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</si>
  <si>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</si>
  <si>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</si>
  <si>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</si>
  <si>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</si>
  <si>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</si>
  <si>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</si>
  <si>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</si>
  <si>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</si>
  <si>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</si>
  <si>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</si>
  <si>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</si>
  <si>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</si>
  <si>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</si>
  <si>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</si>
  <si>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</si>
  <si>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</si>
  <si>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</si>
  <si>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</si>
  <si>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</si>
  <si>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</si>
  <si>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</si>
  <si>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</si>
  <si>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</si>
  <si>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</si>
  <si>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</si>
  <si>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</si>
  <si>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</si>
  <si>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</si>
  <si>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</si>
  <si>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</si>
  <si>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</si>
  <si>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</si>
  <si>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</si>
  <si>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</si>
  <si>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</si>
  <si>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</si>
  <si>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</si>
  <si>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</si>
  <si>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</si>
  <si>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</si>
  <si>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</si>
  <si>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</si>
  <si>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</si>
  <si>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</si>
  <si>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</si>
  <si>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</si>
  <si>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</si>
  <si>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</si>
  <si>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</si>
  <si>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</si>
  <si>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</si>
  <si>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</si>
  <si>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</si>
  <si>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</si>
  <si>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</si>
  <si>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</si>
  <si>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</si>
  <si>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</si>
  <si>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</si>
  <si>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</si>
  <si>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</si>
  <si>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</si>
  <si>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</si>
  <si>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</si>
  <si>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</si>
  <si>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</si>
  <si>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</si>
  <si>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</si>
  <si>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</si>
  <si>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</si>
  <si>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</si>
  <si>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</si>
  <si>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</si>
  <si>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</si>
  <si>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</si>
  <si>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</si>
  <si>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</si>
  <si>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</si>
  <si>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</si>
  <si>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</si>
  <si>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</si>
  <si>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</si>
  <si>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</si>
  <si>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</si>
  <si>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</si>
  <si>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</si>
  <si>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</si>
  <si>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</si>
  <si>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</si>
  <si>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</si>
  <si>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</si>
  <si>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</si>
  <si>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</si>
  <si>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</si>
  <si>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</si>
  <si>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</si>
  <si>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</si>
  <si>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</si>
  <si>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</si>
  <si>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</si>
  <si>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</si>
  <si>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</si>
  <si>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</si>
  <si>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</si>
  <si>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</si>
  <si>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</si>
  <si>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</si>
  <si>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</si>
  <si>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</si>
  <si>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</si>
  <si>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</si>
  <si>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</si>
  <si>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</si>
  <si>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</si>
  <si>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</si>
  <si>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</si>
  <si>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</si>
  <si>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</si>
  <si>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</si>
  <si>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</si>
  <si>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</si>
  <si>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</si>
  <si>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</si>
  <si>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</si>
  <si>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</si>
  <si>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</si>
  <si>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</si>
  <si>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</si>
  <si>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</si>
  <si>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</si>
  <si>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</si>
  <si>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</si>
  <si>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</si>
  <si>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</si>
  <si>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</si>
  <si>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</si>
  <si>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</si>
  <si>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</si>
  <si>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</si>
  <si>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</si>
  <si>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</si>
  <si>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</si>
  <si>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</si>
  <si>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</si>
  <si>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</si>
  <si>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</si>
  <si>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</si>
  <si>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</si>
  <si>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</si>
  <si>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</si>
  <si>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</si>
  <si>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</si>
  <si>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</si>
  <si>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</si>
  <si>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</si>
  <si>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</si>
  <si>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</si>
  <si>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</si>
  <si>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</si>
  <si>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</si>
  <si>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</si>
  <si>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</si>
  <si>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</si>
  <si>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</si>
  <si>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</si>
  <si>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</si>
  <si>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</si>
  <si>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</si>
  <si>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</si>
  <si>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</si>
  <si>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</si>
  <si>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</si>
  <si>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</si>
  <si>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</si>
  <si>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</si>
  <si>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</si>
  <si>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</si>
  <si>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</si>
  <si>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</si>
  <si>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</si>
  <si>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</si>
  <si>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</si>
  <si>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</si>
  <si>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</si>
  <si>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</si>
  <si>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</si>
  <si>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</si>
  <si>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</si>
  <si>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</si>
  <si>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</si>
  <si>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</si>
  <si>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</si>
  <si>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</si>
  <si>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</si>
  <si>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</si>
  <si>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</si>
  <si>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</si>
  <si>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</si>
  <si>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</si>
  <si>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</si>
  <si>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</si>
  <si>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</si>
  <si>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</si>
  <si>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</si>
  <si>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</si>
  <si>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</si>
  <si>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</si>
  <si>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</si>
  <si>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</si>
  <si>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</si>
  <si>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</si>
  <si>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</si>
  <si>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</si>
  <si>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</si>
  <si>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</si>
  <si>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</si>
  <si>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</si>
  <si>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</si>
  <si>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</si>
  <si>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</si>
  <si>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</si>
  <si>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</si>
  <si>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</si>
  <si>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</si>
  <si>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</si>
  <si>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</si>
  <si>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</si>
  <si>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</si>
  <si>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</si>
  <si>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</si>
  <si>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</si>
  <si>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</si>
  <si>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</si>
  <si>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</si>
  <si>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</si>
  <si>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</si>
  <si>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</si>
  <si>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</si>
  <si>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</si>
  <si>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</si>
  <si>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</si>
  <si>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</si>
  <si>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</si>
  <si>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</si>
  <si>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</si>
  <si>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</si>
  <si>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</si>
  <si>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</si>
  <si>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</si>
  <si>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</si>
  <si>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</si>
  <si>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</si>
  <si>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</si>
  <si>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</si>
  <si>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</si>
  <si>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</si>
  <si>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</si>
  <si>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</si>
  <si>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</si>
  <si>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</si>
  <si>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</si>
  <si>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</si>
  <si>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</si>
  <si>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</si>
  <si>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</si>
  <si>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</si>
  <si>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</si>
  <si>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</si>
  <si>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</si>
  <si>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</si>
  <si>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</si>
  <si>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</si>
  <si>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</si>
  <si>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</si>
  <si>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</si>
  <si>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</si>
  <si>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</si>
  <si>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</si>
  <si>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</si>
  <si>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</si>
  <si>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</si>
  <si>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</si>
  <si>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</si>
  <si>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</si>
  <si>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</si>
  <si>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</si>
  <si>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</si>
  <si>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</si>
  <si>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</si>
  <si>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</si>
  <si>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</si>
  <si>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</si>
  <si>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</si>
  <si>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</si>
  <si>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</si>
  <si>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</si>
  <si>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</si>
  <si>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</si>
  <si>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</si>
  <si>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</si>
  <si>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</si>
  <si>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</si>
  <si>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</si>
  <si>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</si>
  <si>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</si>
  <si>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</si>
  <si>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</si>
  <si>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</si>
  <si>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</si>
  <si>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</si>
  <si>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</si>
  <si>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</si>
  <si>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</si>
  <si>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</si>
  <si>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</si>
  <si>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</si>
  <si>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</si>
  <si>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</si>
  <si>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</si>
  <si>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</si>
  <si>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</si>
  <si>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</si>
  <si>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</si>
  <si>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</si>
  <si>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</si>
  <si>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</si>
  <si>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</si>
  <si>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</si>
  <si>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</si>
  <si>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</si>
  <si>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</si>
  <si>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</si>
  <si>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</si>
  <si>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</si>
  <si>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</si>
  <si>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</si>
  <si>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</si>
  <si>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</si>
  <si>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</si>
  <si>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</si>
  <si>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</si>
  <si>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</si>
  <si>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</si>
  <si>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</si>
  <si>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</si>
  <si>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</si>
  <si>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</si>
  <si>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</si>
  <si>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</si>
  <si>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</si>
  <si>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</si>
  <si>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</si>
  <si>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</si>
  <si>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</si>
  <si>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</si>
  <si>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</si>
  <si>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</si>
  <si>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</si>
  <si>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</si>
  <si>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</si>
  <si>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</si>
  <si>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</si>
  <si>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</si>
  <si>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</si>
  <si>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</si>
  <si>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</si>
  <si>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</si>
  <si>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</si>
  <si>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</si>
  <si>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</si>
  <si>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</si>
  <si>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</si>
  <si>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</si>
  <si>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</si>
  <si>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</si>
  <si>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</si>
  <si>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</si>
  <si>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</si>
  <si>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</si>
  <si>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</si>
  <si>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</si>
  <si>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</si>
  <si>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</si>
  <si>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</si>
  <si>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</si>
  <si>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</si>
  <si>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</si>
  <si>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</si>
  <si>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</si>
  <si>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</si>
  <si>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</si>
  <si>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</si>
  <si>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</si>
  <si>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</si>
  <si>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</si>
  <si>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</si>
  <si>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</si>
  <si>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</si>
  <si>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</si>
  <si>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</si>
  <si>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</si>
  <si>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</si>
  <si>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</si>
  <si>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</si>
  <si>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</si>
  <si>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</si>
  <si>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</si>
  <si>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</si>
  <si>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</si>
  <si>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</si>
  <si>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</si>
  <si>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</si>
  <si>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</si>
  <si>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</si>
  <si>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</si>
  <si>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</si>
  <si>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</si>
  <si>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</si>
  <si>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</si>
  <si>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</si>
  <si>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</si>
  <si>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</si>
  <si>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</si>
  <si>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</si>
  <si>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</si>
  <si>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</si>
  <si>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</si>
  <si>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</si>
  <si>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</si>
  <si>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</si>
  <si>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</si>
  <si>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</si>
  <si>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</si>
  <si>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</si>
  <si>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</si>
  <si>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</si>
  <si>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</si>
  <si>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</si>
  <si>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</si>
  <si>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</si>
  <si>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</si>
  <si>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</si>
  <si>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</si>
  <si>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</si>
  <si>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</si>
  <si>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</si>
  <si>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</si>
  <si>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</si>
  <si>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</si>
  <si>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</si>
  <si>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</si>
  <si>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</si>
  <si>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</si>
  <si>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</si>
  <si>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</si>
  <si>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</si>
  <si>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</si>
  <si>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</si>
  <si>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</si>
  <si>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</si>
  <si>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</si>
  <si>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</si>
  <si>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</si>
  <si>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</si>
  <si>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</si>
  <si>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</si>
  <si>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</si>
  <si>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</si>
  <si>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</si>
  <si>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</si>
  <si>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</si>
  <si>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</si>
  <si>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</si>
  <si>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</si>
  <si>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</si>
  <si>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</si>
  <si>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</si>
  <si>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</si>
  <si>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</si>
  <si>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</si>
  <si>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</si>
  <si>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</si>
  <si>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</si>
  <si>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</si>
  <si>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</si>
  <si>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</si>
  <si>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</si>
  <si>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</si>
  <si>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</si>
  <si>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</si>
  <si>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</si>
  <si>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</si>
  <si>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</si>
  <si>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</si>
  <si>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</si>
  <si>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</si>
  <si>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</si>
  <si>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</si>
  <si>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</si>
  <si>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</si>
  <si>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</si>
  <si>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</si>
  <si>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</si>
  <si>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</si>
  <si>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</si>
  <si>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</si>
  <si>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</si>
  <si>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</si>
  <si>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</si>
  <si>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</si>
  <si>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</si>
  <si>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</si>
  <si>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</si>
  <si>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</si>
  <si>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</si>
  <si>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</si>
  <si>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</si>
  <si>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</si>
  <si>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</si>
  <si>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</si>
  <si>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</si>
  <si>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</si>
  <si>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</si>
  <si>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</si>
  <si>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</si>
  <si>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</si>
  <si>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</si>
  <si>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</si>
  <si>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</si>
  <si>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</si>
  <si>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</si>
  <si>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</si>
  <si>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</si>
  <si>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</si>
  <si>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</si>
  <si>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</si>
  <si>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</si>
  <si>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</si>
  <si>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</si>
  <si>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</si>
  <si>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</si>
  <si>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</si>
  <si>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</si>
  <si>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</si>
  <si>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</si>
  <si>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</si>
  <si>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</si>
  <si>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</si>
  <si>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</si>
  <si>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</si>
  <si>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</si>
  <si>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</si>
  <si>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</si>
  <si>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</si>
  <si>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</si>
  <si>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</si>
  <si>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</si>
  <si>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</si>
  <si>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</si>
  <si>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</si>
  <si>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</si>
  <si>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</si>
  <si>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</si>
  <si>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</si>
  <si>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</si>
  <si>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</si>
  <si>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</si>
  <si>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</si>
  <si>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</si>
  <si>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</si>
  <si>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</si>
  <si>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</si>
  <si>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</si>
  <si>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</si>
  <si>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</si>
  <si>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</si>
  <si>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</si>
  <si>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</si>
  <si>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</si>
  <si>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</si>
  <si>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</si>
  <si>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</si>
  <si>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</si>
  <si>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</si>
  <si>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</si>
  <si>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</si>
  <si>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</si>
  <si>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</si>
  <si>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</si>
  <si>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</si>
  <si>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</si>
  <si>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</si>
  <si>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</si>
  <si>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</si>
  <si>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</si>
  <si>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</si>
  <si>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</si>
  <si>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</si>
  <si>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</si>
  <si>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</si>
  <si>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</si>
  <si>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</si>
  <si>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</si>
  <si>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</si>
  <si>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</si>
  <si>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</si>
  <si>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</si>
  <si>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</si>
  <si>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</si>
  <si>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</si>
  <si>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</si>
  <si>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</si>
  <si>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</si>
  <si>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</si>
  <si>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</si>
  <si>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</si>
  <si>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</si>
  <si>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</si>
  <si>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</si>
  <si>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</si>
  <si>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</si>
  <si>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</si>
  <si>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</si>
  <si>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</si>
  <si>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</si>
  <si>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</si>
  <si>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</si>
  <si>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</si>
  <si>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</si>
  <si>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</si>
  <si>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</si>
  <si>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</si>
  <si>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</si>
  <si>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</si>
  <si>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</si>
  <si>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</si>
  <si>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</si>
  <si>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</si>
  <si>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</si>
  <si>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</si>
  <si>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</si>
  <si>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</si>
  <si>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</si>
  <si>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</si>
  <si>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</si>
  <si>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</si>
  <si>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</si>
  <si>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</si>
  <si>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</si>
  <si>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</si>
  <si>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</si>
  <si>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</si>
  <si>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</si>
  <si>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</si>
  <si>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</si>
  <si>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</si>
  <si>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</si>
  <si>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</si>
  <si>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</si>
  <si>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</si>
  <si>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</si>
  <si>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</si>
  <si>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</si>
  <si>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</si>
  <si>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</si>
  <si>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</si>
  <si>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</si>
  <si>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</si>
  <si>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</si>
  <si>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</si>
  <si>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</si>
  <si>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</si>
  <si>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</si>
  <si>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</si>
  <si>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</si>
  <si>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</si>
  <si>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</si>
  <si>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</si>
  <si>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</si>
  <si>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</si>
  <si>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</si>
  <si>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</si>
  <si>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</si>
  <si>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</si>
  <si>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</si>
  <si>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</si>
  <si>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</si>
  <si>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</si>
  <si>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</si>
  <si>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</si>
  <si>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</si>
  <si>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</si>
  <si>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</si>
  <si>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</si>
  <si>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</si>
  <si>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</si>
  <si>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</si>
  <si>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</si>
  <si>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</si>
  <si>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</si>
  <si>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</si>
  <si>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</si>
  <si>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</si>
  <si>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</si>
  <si>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</si>
  <si>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</si>
  <si>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</si>
  <si>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</si>
  <si>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</si>
  <si>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</si>
  <si>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</si>
  <si>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</si>
  <si>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</si>
  <si>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</si>
  <si>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</si>
  <si>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</si>
  <si>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</si>
  <si>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</si>
  <si>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</si>
  <si>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</si>
  <si>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</si>
  <si>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</si>
  <si>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</si>
  <si>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</si>
  <si>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</si>
  <si>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</si>
  <si>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</si>
  <si>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</si>
  <si>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</si>
  <si>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</si>
  <si>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</si>
  <si>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</si>
  <si>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</si>
  <si>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</si>
  <si>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</si>
  <si>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</si>
  <si>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</si>
  <si>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</si>
  <si>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</si>
  <si>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</si>
  <si>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</si>
  <si>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</si>
  <si>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</si>
  <si>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</si>
  <si>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</si>
  <si>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</si>
  <si>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</si>
  <si>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</si>
  <si>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</si>
  <si>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</si>
  <si>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</si>
  <si>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</si>
  <si>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</si>
  <si>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</si>
  <si>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</si>
  <si>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</si>
  <si>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</si>
  <si>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</si>
  <si>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</si>
  <si>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</si>
  <si>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</si>
  <si>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</si>
  <si>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</si>
  <si>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</si>
  <si>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</si>
  <si>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</si>
  <si>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</si>
  <si>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</si>
  <si>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</si>
  <si>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</si>
  <si>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</si>
  <si>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</si>
  <si>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</si>
  <si>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</si>
  <si>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</si>
  <si>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</si>
  <si>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</si>
  <si>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</si>
  <si>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</si>
  <si>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</si>
  <si>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</si>
  <si>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</si>
  <si>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</si>
  <si>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</si>
  <si>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</si>
  <si>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</si>
  <si>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</si>
  <si>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</si>
  <si>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</si>
  <si>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</si>
  <si>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</si>
  <si>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</si>
  <si>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</si>
  <si>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</si>
  <si>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</si>
  <si>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</si>
  <si>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</si>
  <si>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</si>
  <si>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</si>
  <si>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</si>
  <si>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</si>
  <si>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</si>
  <si>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</si>
  <si>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</si>
  <si>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</si>
  <si>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</si>
  <si>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</si>
  <si>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</si>
  <si>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</si>
  <si>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</si>
  <si>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</si>
  <si>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</si>
  <si>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</si>
  <si>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</si>
  <si>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</si>
  <si>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</si>
  <si>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</si>
  <si>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</si>
  <si>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</si>
  <si>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</si>
  <si>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</si>
  <si>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</si>
  <si>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</si>
  <si>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</si>
  <si>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</si>
  <si>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</si>
  <si>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</si>
  <si>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</si>
  <si>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</si>
  <si>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</si>
  <si>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</si>
  <si>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</si>
  <si>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</si>
  <si>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</si>
  <si>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</si>
  <si>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</si>
  <si>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</si>
  <si>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</si>
  <si>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</si>
  <si>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</si>
  <si>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</si>
  <si>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</si>
  <si>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</si>
  <si>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</si>
  <si>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</si>
  <si>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</si>
  <si>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</si>
  <si>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</si>
  <si>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</si>
  <si>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</si>
  <si>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</si>
  <si>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</si>
  <si>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</si>
  <si>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</si>
  <si>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</si>
  <si>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</si>
  <si>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</si>
  <si>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</si>
  <si>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</si>
  <si>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</si>
  <si>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</si>
  <si>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</si>
  <si>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</si>
  <si>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</si>
  <si>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</si>
  <si>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</si>
  <si>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</si>
  <si>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</si>
  <si>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</si>
  <si>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</si>
  <si>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</si>
  <si>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</si>
  <si>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</si>
  <si>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</si>
  <si>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</si>
  <si>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</si>
  <si>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</si>
  <si>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</si>
  <si>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</si>
  <si>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</si>
  <si>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</si>
  <si>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</si>
  <si>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</si>
  <si>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</si>
  <si>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</si>
  <si>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</si>
  <si>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</si>
  <si>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</si>
  <si>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</si>
  <si>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</si>
  <si>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</si>
  <si>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</si>
  <si>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</si>
  <si>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</si>
  <si>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</si>
  <si>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</si>
  <si>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</si>
  <si>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</si>
  <si>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</si>
  <si>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</si>
  <si>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</si>
  <si>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</si>
  <si>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</si>
  <si>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</si>
  <si>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</si>
  <si>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</si>
  <si>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</si>
  <si>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</si>
  <si>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</si>
  <si>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</si>
  <si>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</si>
  <si>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</si>
  <si>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</si>
  <si>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</si>
  <si>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</si>
  <si>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</si>
  <si>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</si>
  <si>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</si>
  <si>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</si>
  <si>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</si>
  <si>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</si>
  <si>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</si>
  <si>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</si>
  <si>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</si>
  <si>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</si>
  <si>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</si>
  <si>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</si>
  <si>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</si>
  <si>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</si>
  <si>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</si>
  <si>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</si>
  <si>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</si>
  <si>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</si>
  <si>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</si>
  <si>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</si>
  <si>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</si>
  <si>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</si>
  <si>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</si>
  <si>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</si>
  <si>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</si>
  <si>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</si>
  <si>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</si>
  <si>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</si>
  <si>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</si>
  <si>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</si>
  <si>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</si>
  <si>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</si>
  <si>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</si>
  <si>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</si>
  <si>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</si>
  <si>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</si>
  <si>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</si>
  <si>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</si>
  <si>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</si>
  <si>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</si>
  <si>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</si>
  <si>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</si>
  <si>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</si>
  <si>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</si>
  <si>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</si>
  <si>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</si>
  <si>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</si>
  <si>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</si>
  <si>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</si>
  <si>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</si>
  <si>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</si>
  <si>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</si>
  <si>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</si>
  <si>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</si>
  <si>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</si>
  <si>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</si>
  <si>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</si>
  <si>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</si>
  <si>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</si>
  <si>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</si>
  <si>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</si>
  <si>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</si>
  <si>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</si>
  <si>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</si>
  <si>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</si>
  <si>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</si>
  <si>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</si>
  <si>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</si>
  <si>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</si>
  <si>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</si>
  <si>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</si>
  <si>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</si>
  <si>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</si>
  <si>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</si>
  <si>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</si>
  <si>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</si>
  <si>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</si>
  <si>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</si>
  <si>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</si>
  <si>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</si>
  <si>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</si>
  <si>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</si>
  <si>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</si>
  <si>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</si>
  <si>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</si>
  <si>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</si>
  <si>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</si>
  <si>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</si>
  <si>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</si>
  <si>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</si>
  <si>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</si>
  <si>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</si>
  <si>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</si>
  <si>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</si>
  <si>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</si>
  <si>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</si>
  <si>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</si>
  <si>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</si>
  <si>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</si>
  <si>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</si>
  <si>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</si>
  <si>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</si>
  <si>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</si>
  <si>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</si>
  <si>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</si>
  <si>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</si>
  <si>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</si>
  <si>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</si>
  <si>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</si>
  <si>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</si>
  <si>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</si>
  <si>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</si>
  <si>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</si>
  <si>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</si>
  <si>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</si>
  <si>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</si>
  <si>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</si>
  <si>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</si>
  <si>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</si>
  <si>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</si>
  <si>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</si>
  <si>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</si>
  <si>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</si>
  <si>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</si>
  <si>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</si>
  <si>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</si>
  <si>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</si>
  <si>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</si>
  <si>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</si>
  <si>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</si>
  <si>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</si>
  <si>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</si>
  <si>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</si>
  <si>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</si>
  <si>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</si>
  <si>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</si>
  <si>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</si>
  <si>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</si>
  <si>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</si>
  <si>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</si>
  <si>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</si>
  <si>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</si>
  <si>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</si>
  <si>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</si>
  <si>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</si>
  <si>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</si>
  <si>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</si>
  <si>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</si>
  <si>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</si>
  <si>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</si>
  <si>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</si>
  <si>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</si>
  <si>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</si>
  <si>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</si>
  <si>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</si>
  <si>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</si>
  <si>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</si>
  <si>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</si>
  <si>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</si>
  <si>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</si>
  <si>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</si>
  <si>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</si>
  <si>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</si>
  <si>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</si>
  <si>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</si>
  <si>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</si>
  <si>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</si>
  <si>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</si>
  <si>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</si>
  <si>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</si>
  <si>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</si>
  <si>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</si>
  <si>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</si>
  <si>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</si>
  <si>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</si>
  <si>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</si>
  <si>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</si>
  <si>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</si>
  <si>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</si>
  <si>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</si>
  <si>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</si>
  <si>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</si>
  <si>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</si>
  <si>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</si>
  <si>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</si>
  <si>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</si>
  <si>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</si>
  <si>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</si>
  <si>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</si>
  <si>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</si>
  <si>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</si>
  <si>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</si>
  <si>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</si>
  <si>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</si>
  <si>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</si>
  <si>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</si>
  <si>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</si>
  <si>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</si>
  <si>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</si>
  <si>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</si>
  <si>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</si>
  <si>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</si>
  <si>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</si>
  <si>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</si>
  <si>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</si>
  <si>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</si>
  <si>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</si>
  <si>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</si>
  <si>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</si>
  <si>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</si>
  <si>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</si>
  <si>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</si>
  <si>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</si>
  <si>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</si>
  <si>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</si>
  <si>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</si>
  <si>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</si>
  <si>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</si>
  <si>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</si>
  <si>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</si>
  <si>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</si>
  <si>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</si>
  <si>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</si>
  <si>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</si>
  <si>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</si>
  <si>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</si>
  <si>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</si>
  <si>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</si>
  <si>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</si>
  <si>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</si>
  <si>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</si>
  <si>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</si>
  <si>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</si>
  <si>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</si>
  <si>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</si>
  <si>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</si>
  <si>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</si>
  <si>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</si>
  <si>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</si>
  <si>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</si>
  <si>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</si>
  <si>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</si>
  <si>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</si>
  <si>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</si>
  <si>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</si>
  <si>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</si>
  <si>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</si>
  <si>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</si>
  <si>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</si>
  <si>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</si>
  <si>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</si>
  <si>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</si>
  <si>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</si>
  <si>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</si>
  <si>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</si>
  <si>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</si>
  <si>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</si>
  <si>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</si>
  <si>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</si>
  <si>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</si>
  <si>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</si>
  <si>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</si>
  <si>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</si>
  <si>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</si>
  <si>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</si>
  <si>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</si>
  <si>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</si>
  <si>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</si>
  <si>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</si>
  <si>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</si>
  <si>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</si>
  <si>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</si>
  <si>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</si>
  <si>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</si>
  <si>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</si>
  <si>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</si>
  <si>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</si>
  <si>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</si>
  <si>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</si>
  <si>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</si>
  <si>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</si>
  <si>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</si>
  <si>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</si>
  <si>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</si>
  <si>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</si>
  <si>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</si>
  <si>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</si>
  <si>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</si>
  <si>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</si>
  <si>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</si>
  <si>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</si>
  <si>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</si>
  <si>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</si>
  <si>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</si>
  <si>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</si>
  <si>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</si>
  <si>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</si>
  <si>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</si>
  <si>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</si>
  <si>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</si>
  <si>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</si>
  <si>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</si>
  <si>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</si>
  <si>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</si>
  <si>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</si>
  <si>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</si>
  <si>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</si>
  <si>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</si>
  <si>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</si>
  <si>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</si>
  <si>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</si>
  <si>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</si>
  <si>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</si>
  <si>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</si>
  <si>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</si>
  <si>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</si>
  <si>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</si>
  <si>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</si>
  <si>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</si>
  <si>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</si>
  <si>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</si>
  <si>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</si>
  <si>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</si>
  <si>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</si>
  <si>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</si>
  <si>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</si>
  <si>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</si>
  <si>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</si>
  <si>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</si>
  <si>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</si>
  <si>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</si>
  <si>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</si>
  <si>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</si>
  <si>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</si>
  <si>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</si>
  <si>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</si>
  <si>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</si>
  <si>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</si>
  <si>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</si>
  <si>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</si>
  <si>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</si>
  <si>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</si>
  <si>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</si>
  <si>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</si>
  <si>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</si>
  <si>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</si>
  <si>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</si>
  <si>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</si>
  <si>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</si>
  <si>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</si>
  <si>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</si>
  <si>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</si>
  <si>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</si>
  <si>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</si>
  <si>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</si>
  <si>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</si>
  <si>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</si>
  <si>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</si>
  <si>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</si>
  <si>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</si>
  <si>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</si>
  <si>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</si>
  <si>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</si>
  <si>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</si>
  <si>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</si>
  <si>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</si>
  <si>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</si>
  <si>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</si>
  <si>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</si>
  <si>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</si>
  <si>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</si>
  <si>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</si>
  <si>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</si>
  <si>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</si>
  <si>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</si>
  <si>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</si>
  <si>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</si>
  <si>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</si>
  <si>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</si>
  <si>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</si>
  <si>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</si>
  <si>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</si>
  <si>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</si>
  <si>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</si>
  <si>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</si>
  <si>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</si>
  <si>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</si>
  <si>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</si>
  <si>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</si>
  <si>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</si>
  <si>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</si>
  <si>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</si>
  <si>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</si>
  <si>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</si>
  <si>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</si>
  <si>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</si>
  <si>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</si>
  <si>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</si>
  <si>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</si>
  <si>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</si>
  <si>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</si>
  <si>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</si>
  <si>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</si>
  <si>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</si>
  <si>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</si>
  <si>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</si>
  <si>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</si>
  <si>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</si>
  <si>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</si>
  <si>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</si>
  <si>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</si>
  <si>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</si>
  <si>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</si>
  <si>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</si>
  <si>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</si>
  <si>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</si>
  <si>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</si>
  <si>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</si>
  <si>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</si>
  <si>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</si>
  <si>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</si>
  <si>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</si>
  <si>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</si>
  <si>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</si>
  <si>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</si>
  <si>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</si>
  <si>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</si>
  <si>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</si>
  <si>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</si>
  <si>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</si>
  <si>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</si>
  <si>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</si>
  <si>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</si>
  <si>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</si>
  <si>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</si>
  <si>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</si>
  <si>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</si>
  <si>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</si>
  <si>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</si>
  <si>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</si>
  <si>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</si>
  <si>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</si>
  <si>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</si>
  <si>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</si>
  <si>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</si>
  <si>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</si>
  <si>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</si>
  <si>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</si>
  <si>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</si>
  <si>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</si>
  <si>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</si>
  <si>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</si>
  <si>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</si>
  <si>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</si>
  <si>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</si>
  <si>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</si>
  <si>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</si>
  <si>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</si>
  <si>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</si>
  <si>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</si>
  <si>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</si>
  <si>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</si>
  <si>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</si>
  <si>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</si>
  <si>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</si>
  <si>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</si>
  <si>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</si>
  <si>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</si>
  <si>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</si>
  <si>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</si>
  <si>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</si>
  <si>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</si>
  <si>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</si>
  <si>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</si>
  <si>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</si>
  <si>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</si>
  <si>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</si>
  <si>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</si>
  <si>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</si>
  <si>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</si>
  <si>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</si>
  <si>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</si>
  <si>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</si>
  <si>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</si>
  <si>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</si>
  <si>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</si>
  <si>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</si>
  <si>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</si>
  <si>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</si>
  <si>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</si>
  <si>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</si>
  <si>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</si>
  <si>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</si>
  <si>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</si>
  <si>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</si>
  <si>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</si>
  <si>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</si>
  <si>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</si>
  <si>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</si>
  <si>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</si>
  <si>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</si>
  <si>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</si>
  <si>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</si>
  <si>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</si>
  <si>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</si>
  <si>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</si>
  <si>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</si>
  <si>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</si>
  <si>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</si>
  <si>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</si>
  <si>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</si>
  <si>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</si>
  <si>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</si>
  <si>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</si>
  <si>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</si>
  <si>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</si>
  <si>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</si>
  <si>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</si>
  <si>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</si>
  <si>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</si>
  <si>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</si>
  <si>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</si>
  <si>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</si>
  <si>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</si>
  <si>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</si>
  <si>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</si>
  <si>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</si>
  <si>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</si>
  <si>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</si>
  <si>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</si>
  <si>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</si>
  <si>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</si>
  <si>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</si>
  <si>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</si>
  <si>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</si>
  <si>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</si>
  <si>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</si>
  <si>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</si>
  <si>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</si>
  <si>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</si>
  <si>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</si>
  <si>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</si>
  <si>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</si>
  <si>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</si>
  <si>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</si>
  <si>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</si>
  <si>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</si>
  <si>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</si>
  <si>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</si>
  <si>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</si>
  <si>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</si>
  <si>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</si>
  <si>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</si>
  <si>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</si>
  <si>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</si>
  <si>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</si>
  <si>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</si>
  <si>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</si>
  <si>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</si>
  <si>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</si>
  <si>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</si>
  <si>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</si>
  <si>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</si>
  <si>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</si>
  <si>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</si>
  <si>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</si>
  <si>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</si>
  <si>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</si>
  <si>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</si>
  <si>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</si>
  <si>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</si>
  <si>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</si>
  <si>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</si>
  <si>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</si>
  <si>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</si>
  <si>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</si>
  <si>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</si>
  <si>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</si>
  <si>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</si>
  <si>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</si>
  <si>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</si>
  <si>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</si>
  <si>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</si>
  <si>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</si>
  <si>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</si>
  <si>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</si>
  <si>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</si>
  <si>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</si>
  <si>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</si>
  <si>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</si>
  <si>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</si>
  <si>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</si>
  <si>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</si>
  <si>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</si>
  <si>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</si>
  <si>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</si>
  <si>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</si>
  <si>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</si>
  <si>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</si>
  <si>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</si>
  <si>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</si>
  <si>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</si>
  <si>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</si>
  <si>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</si>
  <si>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</si>
  <si>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</si>
  <si>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</si>
  <si>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</si>
  <si>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</si>
  <si>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</si>
  <si>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</si>
  <si>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</si>
  <si>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</si>
  <si>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</si>
  <si>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</si>
  <si>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</si>
  <si>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</si>
  <si>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</si>
  <si>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</si>
  <si>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</si>
  <si>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</si>
  <si>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</si>
  <si>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</si>
  <si>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</si>
  <si>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</si>
  <si>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</si>
  <si>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</si>
  <si>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</si>
  <si>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</si>
  <si>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</si>
  <si>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</si>
  <si>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</si>
  <si>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</si>
  <si>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</si>
  <si>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</si>
  <si>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</si>
  <si>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</si>
  <si>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</si>
  <si>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</si>
  <si>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</si>
  <si>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</si>
  <si>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</si>
  <si>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</si>
  <si>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</si>
  <si>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</si>
  <si>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</si>
  <si>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</si>
  <si>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</si>
  <si>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</si>
  <si>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</si>
  <si>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</si>
  <si>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</si>
  <si>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</si>
  <si>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</si>
  <si>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</si>
  <si>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</si>
  <si>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</si>
  <si>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</si>
  <si>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</si>
  <si>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</si>
  <si>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</si>
  <si>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</si>
  <si>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</si>
  <si>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</si>
  <si>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</si>
  <si>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</si>
  <si>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</si>
  <si>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</si>
  <si>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</si>
  <si>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</si>
  <si>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</si>
  <si>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</si>
  <si>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</si>
  <si>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</si>
  <si>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</si>
  <si>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</si>
  <si>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</si>
  <si>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</si>
  <si>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</si>
  <si>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</si>
  <si>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</si>
  <si>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</si>
  <si>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</si>
  <si>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</si>
  <si>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</si>
  <si>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</si>
  <si>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</si>
  <si>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</si>
  <si>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</si>
  <si>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</si>
  <si>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</si>
  <si>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</si>
  <si>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</si>
  <si>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</si>
  <si>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</si>
  <si>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</si>
  <si>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</si>
  <si>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</si>
  <si>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</si>
  <si>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</si>
  <si>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</si>
  <si>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</si>
  <si>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</si>
  <si>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</si>
  <si>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</si>
  <si>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</si>
  <si>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</si>
  <si>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</si>
  <si>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</si>
  <si>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</si>
  <si>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</si>
  <si>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</si>
  <si>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</si>
  <si>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</si>
  <si>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</si>
  <si>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</si>
  <si>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</si>
  <si>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</si>
  <si>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</si>
  <si>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</si>
  <si>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</si>
  <si>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</si>
  <si>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</si>
  <si>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</si>
  <si>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</si>
  <si>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</si>
  <si>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</si>
  <si>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</si>
  <si>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</si>
  <si>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</si>
  <si>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</si>
  <si>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</si>
  <si>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</si>
  <si>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</si>
  <si>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</si>
  <si>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</si>
  <si>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</si>
  <si>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</si>
  <si>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</si>
  <si>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</si>
  <si>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</si>
  <si>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</si>
  <si>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</si>
  <si>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</si>
  <si>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</si>
  <si>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</si>
  <si>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</si>
  <si>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</si>
  <si>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</si>
  <si>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</si>
  <si>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</si>
  <si>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</si>
  <si>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</si>
  <si>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</si>
  <si>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</si>
  <si>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</si>
  <si>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</si>
  <si>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</si>
  <si>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</si>
  <si>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</si>
  <si>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</si>
  <si>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</si>
  <si>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</si>
  <si>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</si>
  <si>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</si>
  <si>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</si>
  <si>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</si>
  <si>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</si>
  <si>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</si>
  <si>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</si>
  <si>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</si>
  <si>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</si>
  <si>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</si>
  <si>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</si>
  <si>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</si>
  <si>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</si>
  <si>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</si>
  <si>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</si>
  <si>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</si>
  <si>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</si>
  <si>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</si>
  <si>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</si>
  <si>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</si>
  <si>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</si>
  <si>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</si>
  <si>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</si>
  <si>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</si>
  <si>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</si>
  <si>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</si>
  <si>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</si>
  <si>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</si>
  <si>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</si>
  <si>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</si>
  <si>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</si>
  <si>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</si>
  <si>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</si>
  <si>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</si>
  <si>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</si>
  <si>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</si>
  <si>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</si>
  <si>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</si>
  <si>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</si>
  <si>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</si>
  <si>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</si>
  <si>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</si>
  <si>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</si>
  <si>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</si>
  <si>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</si>
  <si>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</si>
  <si>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</si>
  <si>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</si>
  <si>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</si>
  <si>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</si>
  <si>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</si>
  <si>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</si>
  <si>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</si>
  <si>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</si>
  <si>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</si>
  <si>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</si>
  <si>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</si>
  <si>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</si>
  <si>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</si>
  <si>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</si>
  <si>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</si>
  <si>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</si>
  <si>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</si>
  <si>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</si>
  <si>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</si>
  <si>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</si>
  <si>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</si>
  <si>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</si>
  <si>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</si>
  <si>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</si>
  <si>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</si>
  <si>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</si>
  <si>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</si>
  <si>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</si>
  <si>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</si>
  <si>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</si>
  <si>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</si>
  <si>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</si>
  <si>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</si>
  <si>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</si>
  <si>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</si>
  <si>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</si>
  <si>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</si>
  <si>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</si>
  <si>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</si>
  <si>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</si>
  <si>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</si>
  <si>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</si>
  <si>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</si>
  <si>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</si>
  <si>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</si>
  <si>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</si>
  <si>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</si>
  <si>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</si>
  <si>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</si>
  <si>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</si>
  <si>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</si>
  <si>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</si>
  <si>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</si>
  <si>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</si>
  <si>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</si>
  <si>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</si>
  <si>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</si>
  <si>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</si>
  <si>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</si>
  <si>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</si>
  <si>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</si>
  <si>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</si>
  <si>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</si>
  <si>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</si>
  <si>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</si>
  <si>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</si>
  <si>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</si>
  <si>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</si>
  <si>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</si>
  <si>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</si>
  <si>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</si>
  <si>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</si>
  <si>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</si>
  <si>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</si>
  <si>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</si>
  <si>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</si>
  <si>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</si>
  <si>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</si>
  <si>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</si>
  <si>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</si>
  <si>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</si>
  <si>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</si>
  <si>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</si>
  <si>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</si>
  <si>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</si>
  <si>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</si>
  <si>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</si>
  <si>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</si>
  <si>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</si>
  <si>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</si>
  <si>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</si>
  <si>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</si>
  <si>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</si>
  <si>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</si>
  <si>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</si>
  <si>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</si>
  <si>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</si>
  <si>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</si>
  <si>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</si>
  <si>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</si>
  <si>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</si>
  <si>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</si>
  <si>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</si>
  <si>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</si>
  <si>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</si>
  <si>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</si>
  <si>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</si>
  <si>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</si>
  <si>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</si>
  <si>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</si>
  <si>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</si>
  <si>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</si>
  <si>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</si>
  <si>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</si>
  <si>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</si>
  <si>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</si>
  <si>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</si>
  <si>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</si>
  <si>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</si>
  <si>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</si>
  <si>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</si>
  <si>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</si>
  <si>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</si>
  <si>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</si>
  <si>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</si>
  <si>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</si>
  <si>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</si>
  <si>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</si>
  <si>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</si>
  <si>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</si>
  <si>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</si>
  <si>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</si>
  <si>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</si>
  <si>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</si>
  <si>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</si>
  <si>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</si>
  <si>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</si>
  <si>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</si>
  <si>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</si>
  <si>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</si>
  <si>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</si>
  <si>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</si>
  <si>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</si>
  <si>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</si>
  <si>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</si>
  <si>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</si>
  <si>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</si>
  <si>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</si>
  <si>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</si>
  <si>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</si>
  <si>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</si>
  <si>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</si>
  <si>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</si>
  <si>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</si>
  <si>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</si>
  <si>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</si>
  <si>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</si>
  <si>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</si>
  <si>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</si>
  <si>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</si>
  <si>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</si>
  <si>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</si>
  <si>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</si>
  <si>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</si>
  <si>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</si>
  <si>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</si>
  <si>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</si>
  <si>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</si>
  <si>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</si>
  <si>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</si>
  <si>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</si>
  <si>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</si>
  <si>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</si>
  <si>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</si>
  <si>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</si>
  <si>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</si>
  <si>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</si>
  <si>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</si>
  <si>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</si>
  <si>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</si>
  <si>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</si>
  <si>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</si>
  <si>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</si>
  <si>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</si>
  <si>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</si>
  <si>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</si>
  <si>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</si>
  <si>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</si>
  <si>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</si>
  <si>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</si>
  <si>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</si>
  <si>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</si>
  <si>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</si>
  <si>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</si>
  <si>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</si>
  <si>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</si>
  <si>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</si>
  <si>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</si>
  <si>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</si>
  <si>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</si>
  <si>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</si>
  <si>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</si>
  <si>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</si>
  <si>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</si>
  <si>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</si>
  <si>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</si>
  <si>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</si>
  <si>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</si>
  <si>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</si>
  <si>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</si>
  <si>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</si>
  <si>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</si>
  <si>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</si>
  <si>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</si>
  <si>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</si>
  <si>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</si>
  <si>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</si>
  <si>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</si>
  <si>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</si>
  <si>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</si>
  <si>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</si>
  <si>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</si>
  <si>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</si>
  <si>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</si>
  <si>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</si>
  <si>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</si>
  <si>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</si>
  <si>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</si>
  <si>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</si>
  <si>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</si>
  <si>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</si>
  <si>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</si>
  <si>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</si>
  <si>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</si>
  <si>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</si>
  <si>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</si>
  <si>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</si>
  <si>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</si>
  <si>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</si>
  <si>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</si>
  <si>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</si>
  <si>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</si>
  <si>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</si>
  <si>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</si>
  <si>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</si>
  <si>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</si>
  <si>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</si>
  <si>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</si>
  <si>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</si>
  <si>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</si>
  <si>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</si>
  <si>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</si>
  <si>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</si>
  <si>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</si>
  <si>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</si>
  <si>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</si>
  <si>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</si>
  <si>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</si>
  <si>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</si>
  <si>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</si>
  <si>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</si>
  <si>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</si>
  <si>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</si>
  <si>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</si>
  <si>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</si>
  <si>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</si>
  <si>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</si>
  <si>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</si>
  <si>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</si>
  <si>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</si>
  <si>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</si>
  <si>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</si>
  <si>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</si>
  <si>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</si>
  <si>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</si>
  <si>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</si>
  <si>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</si>
  <si>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</si>
  <si>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</si>
  <si>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</si>
  <si>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</si>
  <si>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</si>
  <si>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</si>
  <si>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</si>
  <si>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</si>
  <si>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</si>
  <si>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</si>
  <si>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</si>
  <si>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</si>
  <si>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</si>
  <si>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</si>
  <si>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</si>
  <si>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</si>
  <si>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</si>
  <si>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</si>
  <si>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</si>
  <si>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</si>
  <si>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</si>
  <si>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</si>
  <si>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</si>
  <si>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</si>
  <si>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</si>
  <si>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</si>
  <si>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</si>
  <si>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</si>
  <si>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</si>
  <si>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</si>
  <si>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</si>
  <si>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</si>
  <si>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</si>
  <si>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</si>
  <si>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</si>
  <si>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</si>
  <si>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</si>
  <si>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</si>
  <si>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</si>
  <si>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</si>
  <si>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</si>
  <si>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</si>
  <si>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</si>
  <si>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</si>
  <si>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</si>
  <si>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</si>
  <si>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</si>
  <si>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</si>
  <si>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</si>
  <si>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</si>
  <si>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</si>
  <si>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</si>
  <si>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</si>
  <si>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</si>
  <si>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</si>
  <si>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</si>
  <si>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</si>
  <si>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</si>
  <si>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</si>
  <si>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</si>
  <si>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</si>
  <si>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</si>
  <si>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</si>
  <si>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</si>
  <si>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</si>
  <si>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</si>
  <si>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</si>
  <si>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</si>
  <si>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</si>
  <si>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</si>
  <si>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</si>
  <si>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</si>
  <si>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</si>
  <si>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</si>
  <si>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</si>
  <si>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</si>
  <si>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</si>
  <si>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</si>
  <si>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</si>
  <si>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</si>
  <si>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</si>
  <si>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</si>
  <si>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</si>
  <si>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</si>
  <si>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</si>
  <si>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</si>
  <si>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</si>
  <si>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</si>
  <si>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</si>
  <si>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</si>
  <si>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</si>
  <si>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</si>
  <si>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</si>
  <si>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</si>
  <si>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</si>
  <si>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</si>
  <si>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</si>
  <si>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</si>
  <si>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</si>
  <si>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</si>
  <si>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</si>
  <si>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</si>
  <si>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</si>
  <si>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</si>
  <si>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</si>
  <si>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</si>
  <si>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</si>
  <si>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</si>
  <si>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</si>
  <si>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</si>
  <si>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</si>
  <si>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</si>
  <si>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</si>
  <si>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</si>
  <si>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</si>
  <si>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</si>
  <si>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</si>
  <si>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</si>
  <si>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</si>
  <si>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</si>
  <si>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</si>
  <si>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</si>
  <si>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</si>
  <si>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</si>
  <si>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</si>
  <si>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</si>
  <si>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</si>
  <si>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</si>
  <si>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</si>
  <si>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</si>
  <si>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</si>
  <si>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</si>
  <si>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</si>
  <si>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</si>
  <si>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</si>
  <si>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</si>
  <si>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</si>
  <si>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</si>
  <si>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</si>
  <si>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</si>
  <si>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</si>
  <si>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</si>
  <si>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</si>
  <si>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</si>
  <si>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</si>
  <si>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</si>
  <si>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</si>
  <si>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</si>
  <si>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</si>
  <si>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</si>
  <si>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</si>
  <si>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</si>
  <si>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</si>
  <si>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</si>
  <si>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</si>
  <si>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</si>
  <si>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</si>
  <si>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</si>
  <si>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</si>
  <si>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</si>
  <si>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</si>
  <si>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</si>
  <si>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</si>
  <si>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</si>
  <si>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</si>
  <si>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</si>
  <si>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</si>
  <si>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</si>
  <si>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</si>
  <si>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</si>
  <si>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</si>
  <si>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</si>
  <si>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</si>
  <si>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</si>
  <si>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</si>
  <si>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</si>
  <si>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</si>
  <si>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</si>
  <si>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</si>
  <si>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</si>
  <si>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</si>
  <si>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</si>
  <si>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</si>
  <si>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</si>
  <si>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</si>
  <si>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</si>
  <si>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</si>
  <si>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</si>
  <si>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</si>
  <si>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</si>
  <si>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</si>
  <si>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</si>
  <si>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</si>
  <si>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</si>
  <si>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</si>
  <si>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</si>
  <si>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</si>
  <si>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</si>
  <si>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</si>
  <si>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</si>
  <si>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</si>
  <si>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</si>
  <si>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</si>
  <si>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</si>
  <si>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</si>
  <si>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</si>
  <si>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</si>
  <si>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</si>
  <si>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</si>
  <si>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</si>
  <si>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</si>
  <si>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</si>
  <si>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</si>
  <si>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</si>
  <si>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</si>
  <si>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</si>
  <si>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</si>
  <si>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</si>
  <si>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</si>
  <si>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</si>
  <si>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</si>
  <si>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</si>
  <si>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</si>
  <si>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</si>
  <si>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</si>
  <si>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</si>
  <si>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</si>
  <si>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</si>
  <si>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</si>
  <si>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</si>
  <si>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</si>
  <si>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</si>
  <si>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</si>
  <si>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</si>
  <si>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</si>
  <si>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</si>
  <si>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</si>
  <si>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</si>
  <si>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</si>
  <si>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</si>
  <si>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</si>
  <si>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</si>
  <si>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</si>
  <si>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</si>
  <si>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</si>
  <si>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</si>
  <si>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</si>
  <si>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</si>
  <si>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</si>
  <si>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</si>
  <si>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</si>
  <si>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</si>
  <si>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</si>
  <si>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</si>
  <si>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</si>
  <si>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</si>
  <si>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</si>
  <si>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</si>
  <si>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</si>
  <si>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</si>
  <si>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</si>
  <si>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</si>
  <si>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</si>
  <si>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</si>
  <si>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</si>
  <si>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</si>
  <si>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</si>
  <si>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</si>
  <si>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</si>
  <si>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</si>
  <si>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</si>
  <si>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</si>
  <si>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</si>
  <si>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</si>
  <si>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</si>
  <si>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</si>
  <si>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</si>
  <si>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</si>
  <si>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</si>
  <si>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</si>
  <si>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</si>
  <si>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</si>
  <si>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</si>
  <si>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</si>
  <si>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</si>
  <si>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</si>
  <si>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</si>
  <si>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</si>
  <si>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</si>
  <si>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</si>
  <si>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</si>
  <si>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</si>
  <si>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</si>
  <si>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</si>
  <si>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</si>
  <si>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</si>
  <si>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</si>
  <si>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</si>
  <si>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</si>
  <si>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</si>
  <si>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</si>
  <si>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</si>
  <si>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</si>
  <si>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</si>
  <si>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</si>
  <si>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</si>
  <si>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</si>
  <si>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</si>
  <si>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</si>
  <si>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</si>
  <si>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</si>
  <si>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</si>
  <si>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</si>
  <si>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</si>
  <si>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</si>
  <si>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</si>
  <si>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</si>
  <si>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</si>
  <si>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</si>
  <si>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</si>
  <si>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</si>
  <si>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</si>
  <si>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</si>
  <si>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</si>
  <si>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</si>
  <si>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</si>
  <si>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</si>
  <si>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</si>
  <si>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</si>
  <si>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</si>
  <si>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</si>
  <si>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</si>
  <si>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</si>
  <si>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</si>
  <si>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</si>
  <si>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</si>
  <si>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</si>
  <si>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</si>
  <si>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</si>
  <si>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</si>
  <si>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</si>
  <si>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</si>
  <si>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</si>
  <si>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</si>
  <si>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</si>
  <si>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</si>
  <si>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</si>
  <si>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</si>
  <si>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</si>
  <si>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</si>
  <si>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</si>
  <si>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</si>
  <si>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</si>
  <si>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</si>
  <si>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</si>
  <si>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</si>
  <si>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</si>
  <si>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</si>
  <si>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</si>
  <si>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</si>
  <si>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</si>
  <si>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</si>
  <si>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</si>
  <si>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</si>
  <si>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</si>
  <si>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</si>
  <si>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</si>
  <si>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</si>
  <si>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</si>
  <si>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</si>
  <si>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</si>
  <si>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</si>
  <si>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</si>
  <si>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</si>
  <si>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</si>
  <si>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</si>
  <si>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</si>
  <si>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</si>
  <si>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</si>
  <si>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</si>
  <si>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</si>
  <si>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</si>
  <si>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</si>
  <si>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</si>
  <si>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</si>
  <si>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</si>
  <si>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</si>
  <si>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</si>
  <si>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</si>
  <si>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</si>
  <si>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</si>
  <si>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</si>
  <si>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</si>
  <si>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</si>
  <si>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</si>
  <si>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</si>
  <si>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</si>
  <si>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</si>
  <si>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</si>
  <si>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</si>
  <si>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</si>
  <si>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</si>
  <si>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</si>
  <si>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</si>
  <si>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</si>
  <si>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</si>
  <si>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</si>
  <si>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</si>
  <si>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</si>
  <si>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</si>
  <si>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</si>
  <si>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</si>
  <si>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</si>
  <si>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</si>
  <si>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</si>
  <si>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</si>
  <si>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</si>
  <si>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</si>
  <si>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</si>
  <si>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</si>
  <si>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</si>
  <si>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</si>
  <si>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</si>
  <si>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</si>
  <si>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</si>
  <si>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</si>
  <si>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</si>
  <si>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</si>
  <si>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</si>
  <si>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</si>
  <si>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</si>
  <si>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</si>
  <si>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</si>
  <si>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</si>
  <si>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</si>
  <si>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</si>
  <si>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</si>
  <si>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</si>
  <si>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</si>
  <si>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</si>
  <si>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</si>
  <si>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</si>
  <si>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</si>
  <si>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</si>
  <si>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</si>
  <si>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</si>
  <si>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</si>
  <si>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</si>
  <si>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</si>
  <si>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</si>
  <si>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</si>
  <si>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</si>
  <si>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</si>
  <si>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</si>
  <si>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</si>
  <si>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</si>
  <si>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</si>
  <si>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</si>
  <si>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</si>
  <si>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</si>
  <si>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</si>
  <si>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</si>
  <si>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</si>
  <si>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</si>
  <si>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</si>
  <si>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</si>
  <si>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</si>
  <si>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</si>
  <si>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</si>
  <si>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</si>
  <si>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</si>
  <si>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</si>
  <si>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</si>
  <si>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</si>
  <si>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</si>
  <si>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</si>
  <si>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</si>
  <si>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</si>
  <si>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</si>
  <si>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</si>
  <si>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</si>
  <si>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</si>
  <si>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</si>
  <si>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</si>
  <si>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</si>
  <si>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</si>
  <si>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</si>
  <si>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</si>
  <si>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</si>
  <si>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</si>
  <si>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</si>
  <si>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</si>
  <si>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</si>
  <si>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</si>
  <si>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</si>
  <si>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</si>
  <si>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</si>
  <si>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</si>
  <si>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</si>
  <si>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</si>
  <si>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</si>
  <si>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</si>
  <si>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</si>
  <si>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</si>
  <si>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</si>
  <si>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</si>
  <si>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</si>
  <si>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</si>
  <si>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</si>
  <si>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</si>
  <si>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</si>
  <si>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</si>
  <si>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</si>
  <si>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</si>
  <si>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</si>
  <si>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</si>
  <si>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</si>
  <si>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</si>
  <si>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</si>
  <si>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</si>
  <si>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</si>
  <si>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</si>
  <si>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</si>
  <si>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</si>
  <si>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</si>
  <si>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</si>
  <si>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</si>
  <si>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</si>
  <si>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</si>
  <si>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</si>
  <si>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</si>
  <si>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</si>
  <si>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</si>
  <si>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</si>
  <si>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</si>
  <si>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</si>
  <si>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</si>
  <si>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</si>
  <si>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</si>
  <si>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</si>
  <si>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</si>
  <si>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</si>
  <si>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</si>
  <si>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</si>
  <si>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</si>
  <si>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</si>
  <si>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</si>
  <si>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</si>
  <si>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</si>
  <si>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</si>
  <si>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</si>
  <si>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</si>
  <si>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</si>
  <si>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</si>
  <si>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</si>
  <si>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</si>
  <si>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</si>
  <si>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</si>
  <si>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</si>
  <si>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</si>
  <si>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</si>
  <si>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</si>
  <si>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</si>
  <si>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</si>
  <si>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</si>
  <si>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</si>
  <si>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</si>
  <si>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</si>
  <si>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</si>
  <si>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</si>
  <si>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</si>
  <si>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</si>
  <si>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</si>
  <si>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</si>
  <si>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</si>
  <si>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</si>
  <si>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</si>
  <si>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</si>
  <si>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</si>
  <si>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</si>
  <si>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</si>
  <si>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</si>
  <si>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</si>
  <si>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</si>
  <si>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</si>
  <si>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</si>
  <si>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</si>
  <si>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</si>
  <si>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</si>
  <si>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</si>
  <si>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</si>
  <si>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</si>
  <si>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</si>
  <si>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</si>
  <si>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</si>
  <si>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</si>
  <si>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</si>
  <si>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</si>
  <si>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</si>
  <si>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</si>
  <si>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</si>
  <si>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</si>
  <si>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</si>
  <si>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</si>
  <si>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</si>
  <si>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</si>
  <si>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</si>
  <si>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</si>
  <si>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</si>
  <si>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</si>
  <si>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</si>
  <si>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</si>
  <si>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</si>
  <si>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</si>
  <si>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</si>
  <si>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</si>
  <si>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</si>
  <si>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</si>
  <si>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</si>
  <si>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</si>
  <si>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</si>
  <si>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</si>
  <si>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</si>
  <si>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</si>
  <si>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</si>
  <si>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</si>
  <si>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</si>
  <si>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</si>
  <si>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</si>
  <si>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</si>
  <si>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</si>
  <si>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</si>
  <si>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</si>
  <si>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</si>
  <si>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</si>
  <si>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</si>
  <si>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</si>
  <si>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</si>
  <si>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</si>
  <si>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</si>
  <si>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</si>
  <si>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</si>
  <si>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</si>
  <si>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</si>
  <si>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</si>
  <si>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</si>
  <si>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</si>
  <si>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</si>
  <si>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</si>
  <si>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</si>
  <si>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</si>
  <si>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</si>
  <si>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</si>
  <si>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</si>
  <si>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</si>
  <si>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</si>
  <si>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</si>
  <si>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</si>
  <si>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</si>
  <si>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</si>
  <si>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</si>
  <si>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</si>
  <si>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</si>
  <si>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</si>
  <si>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</si>
  <si>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</si>
  <si>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</si>
  <si>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</si>
  <si>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</si>
  <si>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</si>
  <si>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</si>
  <si>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</si>
  <si>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</si>
  <si>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</si>
  <si>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</si>
  <si>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</si>
  <si>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</si>
  <si>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</si>
  <si>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</si>
  <si>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</si>
  <si>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</si>
  <si>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</si>
  <si>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</si>
  <si>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</si>
  <si>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</si>
  <si>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</si>
  <si>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</si>
  <si>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</si>
  <si>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</si>
  <si>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</si>
  <si>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</si>
  <si>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</si>
  <si>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</si>
  <si>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</si>
  <si>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</si>
  <si>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</si>
  <si>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</si>
  <si>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</si>
  <si>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</si>
  <si>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</si>
  <si>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</si>
  <si>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</si>
  <si>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</si>
  <si>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</si>
  <si>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</si>
  <si>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</si>
  <si>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</si>
  <si>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</si>
  <si>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</si>
  <si>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</si>
  <si>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</si>
  <si>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</si>
  <si>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</si>
  <si>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</si>
  <si>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</si>
  <si>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</si>
  <si>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</si>
  <si>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</si>
  <si>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</si>
  <si>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</si>
  <si>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</si>
  <si>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</si>
  <si>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</si>
  <si>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</si>
  <si>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</si>
  <si>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</si>
  <si>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</si>
  <si>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</si>
  <si>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</si>
  <si>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</si>
  <si>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</si>
  <si>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</si>
  <si>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</si>
  <si>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</si>
  <si>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</si>
  <si>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</si>
  <si>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</si>
  <si>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</si>
  <si>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</si>
  <si>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</si>
  <si>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</si>
  <si>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</si>
  <si>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</si>
  <si>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</si>
  <si>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</si>
  <si>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</si>
  <si>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</si>
  <si>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</si>
  <si>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</si>
  <si>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</si>
  <si>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</si>
  <si>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</si>
  <si>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</si>
  <si>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</si>
  <si>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</si>
  <si>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</si>
  <si>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</si>
  <si>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</si>
  <si>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</si>
  <si>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</si>
  <si>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</si>
  <si>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</si>
  <si>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</si>
  <si>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</si>
  <si>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</si>
  <si>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</si>
  <si>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</si>
  <si>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</si>
  <si>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</si>
  <si>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</si>
  <si>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</si>
  <si>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</si>
  <si>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</si>
  <si>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</si>
  <si>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</si>
  <si>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</si>
  <si>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</si>
  <si>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</si>
  <si>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</si>
  <si>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</si>
  <si>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</si>
  <si>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</si>
  <si>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</si>
  <si>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</si>
  <si>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</si>
  <si>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</si>
  <si>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</si>
  <si>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</si>
  <si>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</si>
  <si>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</si>
  <si>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</si>
  <si>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</si>
  <si>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</si>
  <si>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</si>
  <si>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</si>
  <si>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</si>
  <si>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</si>
  <si>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</si>
  <si>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</si>
  <si>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</si>
  <si>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</si>
  <si>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</si>
  <si>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</si>
  <si>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</si>
  <si>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</si>
  <si>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</si>
  <si>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</si>
  <si>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</si>
  <si>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</si>
  <si>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</si>
  <si>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</si>
  <si>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</si>
  <si>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</si>
  <si>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</si>
  <si>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</si>
  <si>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</si>
  <si>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</si>
  <si>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</si>
  <si>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</si>
  <si>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</si>
  <si>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</si>
  <si>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</si>
  <si>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</si>
  <si>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</si>
  <si>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</si>
  <si>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</si>
  <si>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</si>
  <si>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</si>
  <si>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</si>
  <si>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</si>
  <si>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</si>
  <si>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</si>
  <si>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</si>
  <si>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</si>
  <si>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</si>
  <si>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</si>
  <si>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</si>
  <si>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</si>
  <si>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</si>
  <si>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</si>
  <si>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</si>
  <si>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</si>
  <si>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</si>
  <si>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</si>
  <si>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</si>
  <si>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</si>
  <si>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</si>
  <si>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</si>
  <si>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</si>
  <si>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</si>
  <si>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</si>
  <si>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</si>
  <si>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</si>
  <si>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</si>
  <si>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</si>
  <si>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</si>
  <si>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</si>
  <si>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</si>
  <si>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</si>
  <si>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</si>
  <si>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</si>
  <si>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</si>
  <si>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</si>
  <si>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</si>
  <si>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</si>
  <si>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</si>
  <si>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</si>
  <si>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</si>
  <si>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</si>
  <si>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</si>
  <si>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</si>
  <si>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</si>
  <si>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</si>
  <si>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</si>
  <si>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</si>
  <si>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</si>
  <si>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</si>
  <si>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</si>
  <si>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</si>
  <si>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</si>
  <si>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</si>
  <si>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</si>
  <si>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</si>
  <si>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</si>
  <si>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</si>
  <si>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</si>
  <si>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</si>
  <si>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</si>
  <si>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</si>
  <si>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</si>
  <si>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</si>
  <si>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</si>
  <si>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</si>
  <si>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</si>
  <si>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</si>
  <si>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</si>
  <si>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</si>
  <si>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</si>
  <si>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</si>
  <si>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</si>
  <si>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</si>
  <si>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</si>
  <si>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</si>
  <si>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</si>
  <si>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</si>
  <si>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</si>
  <si>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</si>
  <si>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</si>
  <si>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</si>
  <si>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</si>
  <si>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</si>
  <si>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</si>
  <si>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</si>
  <si>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</si>
  <si>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</si>
  <si>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</si>
  <si>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</si>
  <si>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</si>
  <si>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</si>
  <si>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</si>
  <si>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</si>
  <si>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</si>
  <si>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</si>
  <si>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</si>
  <si>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</si>
  <si>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</si>
  <si>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</si>
  <si>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</si>
  <si>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</si>
  <si>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</si>
  <si>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</si>
  <si>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</si>
  <si>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</si>
  <si>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</si>
  <si>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</si>
  <si>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</si>
  <si>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</si>
  <si>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</si>
  <si>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</si>
  <si>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</si>
  <si>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</si>
  <si>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</si>
  <si>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</si>
  <si>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</si>
  <si>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</si>
  <si>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</si>
  <si>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</si>
  <si>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</si>
  <si>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</si>
  <si>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</si>
  <si>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</si>
  <si>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</si>
  <si>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</si>
  <si>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</si>
  <si>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</si>
  <si>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</si>
  <si>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</si>
  <si>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</si>
  <si>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</si>
  <si>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</si>
  <si>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</si>
  <si>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</si>
  <si>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</si>
  <si>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</si>
  <si>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</si>
  <si>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</si>
  <si>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</si>
  <si>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</si>
  <si>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</si>
  <si>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</si>
  <si>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</si>
  <si>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</si>
  <si>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</si>
  <si>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</si>
  <si>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</si>
  <si>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</si>
  <si>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</si>
  <si>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</si>
  <si>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</si>
  <si>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</si>
  <si>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</si>
  <si>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</si>
  <si>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</si>
  <si>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</si>
  <si>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</si>
  <si>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</si>
  <si>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</si>
  <si>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</si>
  <si>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</si>
  <si>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</si>
  <si>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</si>
  <si>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</si>
  <si>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</si>
  <si>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</si>
  <si>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</si>
  <si>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</si>
  <si>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</si>
  <si>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</si>
  <si>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</si>
  <si>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</si>
  <si>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</si>
  <si>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</si>
  <si>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</si>
  <si>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</si>
  <si>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</si>
  <si>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</si>
  <si>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</si>
  <si>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</si>
  <si>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</si>
  <si>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</si>
  <si>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</si>
  <si>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</si>
  <si>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</si>
  <si>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</si>
  <si>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</si>
  <si>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</si>
  <si>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</si>
  <si>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</si>
  <si>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</si>
  <si>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</si>
  <si>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</si>
  <si>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</si>
  <si>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</si>
  <si>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</si>
  <si>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</si>
  <si>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</si>
  <si>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</si>
  <si>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</si>
  <si>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</si>
  <si>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</si>
  <si>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</si>
  <si>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</si>
  <si>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</si>
  <si>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</si>
  <si>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</si>
  <si>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</si>
  <si>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</si>
  <si>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</si>
  <si>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</si>
  <si>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</si>
  <si>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</si>
  <si>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</si>
  <si>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</si>
  <si>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</si>
  <si>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</si>
  <si>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</si>
  <si>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</si>
  <si>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</si>
  <si>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</si>
  <si>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</si>
  <si>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</si>
  <si>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</si>
  <si>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</si>
  <si>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</si>
  <si>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</si>
  <si>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</si>
  <si>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</si>
  <si>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</si>
  <si>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</si>
  <si>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</si>
  <si>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</si>
  <si>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</si>
  <si>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</si>
  <si>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</si>
  <si>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</si>
  <si>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</si>
  <si>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</si>
  <si>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</si>
  <si>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</si>
  <si>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</si>
  <si>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</si>
  <si>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</si>
  <si>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</si>
  <si>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</si>
  <si>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</si>
  <si>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</si>
  <si>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</si>
  <si>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</si>
  <si>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</si>
  <si>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</si>
  <si>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</si>
  <si>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</si>
  <si>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</si>
  <si>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</si>
  <si>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</si>
  <si>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</si>
  <si>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</si>
  <si>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</si>
  <si>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</si>
  <si>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</si>
  <si>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</si>
  <si>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</si>
  <si>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</si>
  <si>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</si>
  <si>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</si>
  <si>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</si>
  <si>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</si>
  <si>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</si>
  <si>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</si>
  <si>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</si>
  <si>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</si>
  <si>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</si>
  <si>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</si>
  <si>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</si>
  <si>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</si>
  <si>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</si>
  <si>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</si>
  <si>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</si>
  <si>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</si>
  <si>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</si>
  <si>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</si>
  <si>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</si>
  <si>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</si>
  <si>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</si>
  <si>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</si>
  <si>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</si>
  <si>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</si>
  <si>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</si>
  <si>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</si>
  <si>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</si>
  <si>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</si>
  <si>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</si>
  <si>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</si>
  <si>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</si>
  <si>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</si>
  <si>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</si>
  <si>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</si>
  <si>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</si>
  <si>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</si>
  <si>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</si>
  <si>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</si>
  <si>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</si>
  <si>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</si>
  <si>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</si>
  <si>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</si>
  <si>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</si>
  <si>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</si>
  <si>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</si>
  <si>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</si>
  <si>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</si>
  <si>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</si>
  <si>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</si>
  <si>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</si>
  <si>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</si>
  <si>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</si>
  <si>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</si>
  <si>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</si>
  <si>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</si>
  <si>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</si>
  <si>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</si>
  <si>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</si>
  <si>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</si>
  <si>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</si>
  <si>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</si>
  <si>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</si>
  <si>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</si>
  <si>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</si>
  <si>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</si>
  <si>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</si>
  <si>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</si>
  <si>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</si>
  <si>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</si>
  <si>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</si>
  <si>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</si>
  <si>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</si>
  <si>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</si>
  <si>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</si>
  <si>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</si>
  <si>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</si>
  <si>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</si>
  <si>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</si>
  <si>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</si>
  <si>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</si>
  <si>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</si>
  <si>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</si>
  <si>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</si>
  <si>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</si>
  <si>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</si>
  <si>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</si>
  <si>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</si>
  <si>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</si>
  <si>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</si>
  <si>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</si>
  <si>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</si>
  <si>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</si>
  <si>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</si>
  <si>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</si>
  <si>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</si>
  <si>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</si>
  <si>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</si>
  <si>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</si>
  <si>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</si>
  <si>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</si>
  <si>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</si>
  <si>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</si>
  <si>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</si>
  <si>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</si>
  <si>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</si>
  <si>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</si>
  <si>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</si>
  <si>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</si>
  <si>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</si>
  <si>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</si>
  <si>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</si>
  <si>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</si>
  <si>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</si>
  <si>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</si>
  <si>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</si>
  <si>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</si>
  <si>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</si>
  <si>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</si>
  <si>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</si>
  <si>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</si>
  <si>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</si>
  <si>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</si>
  <si>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</si>
  <si>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</si>
  <si>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</si>
  <si>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</si>
  <si>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</si>
  <si>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</si>
  <si>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</si>
  <si>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</si>
  <si>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</si>
  <si>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</si>
  <si>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</si>
  <si>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</si>
  <si>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</si>
  <si>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</si>
  <si>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</si>
  <si>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</si>
  <si>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</si>
  <si>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</si>
  <si>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</si>
  <si>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</si>
  <si>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</si>
  <si>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</si>
  <si>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</si>
  <si>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</si>
  <si>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</si>
  <si>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</si>
  <si>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</si>
  <si>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</si>
  <si>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</si>
  <si>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</si>
  <si>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</si>
  <si>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</si>
  <si>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</si>
  <si>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</si>
  <si>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</si>
  <si>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</si>
  <si>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</si>
  <si>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</si>
  <si>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</si>
  <si>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</si>
  <si>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</si>
  <si>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</si>
  <si>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</si>
  <si>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</si>
  <si>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</si>
  <si>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</si>
  <si>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</si>
  <si>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</si>
  <si>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</si>
  <si>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</si>
  <si>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</si>
  <si>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</si>
  <si>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</si>
  <si>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</si>
  <si>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</si>
  <si>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</si>
  <si>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</si>
  <si>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</si>
  <si>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</si>
  <si>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</si>
  <si>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</si>
  <si>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</si>
  <si>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</si>
  <si>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</si>
  <si>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</si>
  <si>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</si>
  <si>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</si>
  <si>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</si>
  <si>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</si>
  <si>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</si>
  <si>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</si>
  <si>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</si>
  <si>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</si>
  <si>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</si>
  <si>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</si>
  <si>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</si>
  <si>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</si>
  <si>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</si>
  <si>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</si>
  <si>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</si>
  <si>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</si>
  <si>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</si>
  <si>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</si>
  <si>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</si>
  <si>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</si>
  <si>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</si>
  <si>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</si>
  <si>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</si>
  <si>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</si>
  <si>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</si>
  <si>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</si>
  <si>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</si>
  <si>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</si>
  <si>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</si>
  <si>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</si>
  <si>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</si>
  <si>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</si>
  <si>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</si>
  <si>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</si>
  <si>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</si>
  <si>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</si>
  <si>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</si>
  <si>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</si>
  <si>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</si>
  <si>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</si>
  <si>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</si>
  <si>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</si>
  <si>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</si>
  <si>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</si>
  <si>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</si>
  <si>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</si>
  <si>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</si>
  <si>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</si>
  <si>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</si>
  <si>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</si>
  <si>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</si>
  <si>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</si>
  <si>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</si>
  <si>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</si>
  <si>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</si>
  <si>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</si>
  <si>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</si>
  <si>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</si>
  <si>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</si>
  <si>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</si>
  <si>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</si>
  <si>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</si>
  <si>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</si>
  <si>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</si>
  <si>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</si>
  <si>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</si>
  <si>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</si>
  <si>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</si>
  <si>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</si>
  <si>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</si>
  <si>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</si>
  <si>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</si>
  <si>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</si>
  <si>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</si>
  <si>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</si>
  <si>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</si>
  <si>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</si>
  <si>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</si>
  <si>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</si>
  <si>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</si>
  <si>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</si>
  <si>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</si>
  <si>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</si>
  <si>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</si>
  <si>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</si>
  <si>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</si>
  <si>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</si>
  <si>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</si>
  <si>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</si>
  <si>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</si>
  <si>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</si>
  <si>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</si>
  <si>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</si>
  <si>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</si>
  <si>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</si>
  <si>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</si>
  <si>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</si>
  <si>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</si>
  <si>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</si>
  <si>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</si>
  <si>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</si>
  <si>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</si>
  <si>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</si>
  <si>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</si>
  <si>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</si>
  <si>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</si>
  <si>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</si>
  <si>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</si>
  <si>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</si>
  <si>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</si>
  <si>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</si>
  <si>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</si>
  <si>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</si>
  <si>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</si>
  <si>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</si>
  <si>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</si>
  <si>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</si>
  <si>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</si>
  <si>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</si>
  <si>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</si>
  <si>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</si>
  <si>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</si>
  <si>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</si>
  <si>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</si>
  <si>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</si>
  <si>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</si>
  <si>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</si>
  <si>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</si>
  <si>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</si>
  <si>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</si>
  <si>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</si>
  <si>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</si>
  <si>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</si>
  <si>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</si>
  <si>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</si>
  <si>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</si>
  <si>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</si>
  <si>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</si>
  <si>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</si>
  <si>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</si>
  <si>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</si>
  <si>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</si>
  <si>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</si>
  <si>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</si>
  <si>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</si>
  <si>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</si>
  <si>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</si>
  <si>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</si>
  <si>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</si>
  <si>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</si>
  <si>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</si>
  <si>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</si>
  <si>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</si>
  <si>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</si>
  <si>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</si>
  <si>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</si>
  <si>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</si>
  <si>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</si>
  <si>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</si>
  <si>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</si>
  <si>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</si>
  <si>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</si>
  <si>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</si>
  <si>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</si>
  <si>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</si>
  <si>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</si>
  <si>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</si>
  <si>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</si>
  <si>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</si>
  <si>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</si>
  <si>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</si>
  <si>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</si>
  <si>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</si>
  <si>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</si>
  <si>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</si>
  <si>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</si>
  <si>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</si>
  <si>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</si>
  <si>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</si>
  <si>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</si>
  <si>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</si>
  <si>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</si>
  <si>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</si>
  <si>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</si>
  <si>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</si>
  <si>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</si>
  <si>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</si>
  <si>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</si>
  <si>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</si>
  <si>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</si>
  <si>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</si>
  <si>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</si>
  <si>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</si>
  <si>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</si>
  <si>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</si>
  <si>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</si>
  <si>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</si>
  <si>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</si>
  <si>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</si>
  <si>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</si>
  <si>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</si>
  <si>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</si>
  <si>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</si>
  <si>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</si>
  <si>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</si>
  <si>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</si>
  <si>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</si>
  <si>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</si>
  <si>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</si>
  <si>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</si>
  <si>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</si>
  <si>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</si>
  <si>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</si>
  <si>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</si>
  <si>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</si>
  <si>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</si>
  <si>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</si>
  <si>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</si>
  <si>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</si>
  <si>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</si>
  <si>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</si>
  <si>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</si>
  <si>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</si>
  <si>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</si>
  <si>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</si>
  <si>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</si>
  <si>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</si>
  <si>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</si>
  <si>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</si>
  <si>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</si>
  <si>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</si>
  <si>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</si>
  <si>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</si>
  <si>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</si>
  <si>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</si>
  <si>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</si>
  <si>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</si>
  <si>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</si>
  <si>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</si>
  <si>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</si>
  <si>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</si>
  <si>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</si>
  <si>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</si>
  <si>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</si>
  <si>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</si>
  <si>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</si>
  <si>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</si>
  <si>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</si>
  <si>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</si>
  <si>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</si>
  <si>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</si>
  <si>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</si>
  <si>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</si>
  <si>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</si>
  <si>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</si>
  <si>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</si>
  <si>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</si>
  <si>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</si>
  <si>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</si>
  <si>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</si>
  <si>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</si>
  <si>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</si>
  <si>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</si>
  <si>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</si>
  <si>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</si>
  <si>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</si>
  <si>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</si>
  <si>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</si>
  <si>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</si>
  <si>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</si>
  <si>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</si>
  <si>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</si>
  <si>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</si>
  <si>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</si>
  <si>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</si>
  <si>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</si>
  <si>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</si>
  <si>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</si>
  <si>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</si>
  <si>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</si>
  <si>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</si>
  <si>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</si>
  <si>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</si>
  <si>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</si>
  <si>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</si>
  <si>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</si>
  <si>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</si>
  <si>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</si>
  <si>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</si>
  <si>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</si>
  <si>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</si>
  <si>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</si>
  <si>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</si>
  <si>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</si>
  <si>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</si>
  <si>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</si>
  <si>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</si>
  <si>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</si>
  <si>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</si>
  <si>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</si>
  <si>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</si>
  <si>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</si>
  <si>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</si>
  <si>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</si>
  <si>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</si>
  <si>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</si>
  <si>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</si>
  <si>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</si>
  <si>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</si>
  <si>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</si>
  <si>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</si>
  <si>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</si>
  <si>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</si>
  <si>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</si>
  <si>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</si>
  <si>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</si>
  <si>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</si>
  <si>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</si>
  <si>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</si>
  <si>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</si>
  <si>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</si>
  <si>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</si>
  <si>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</si>
  <si>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</si>
  <si>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</si>
  <si>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</si>
  <si>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</si>
  <si>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</si>
  <si>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</si>
  <si>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</si>
  <si>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</si>
  <si>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</si>
  <si>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</si>
  <si>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</si>
  <si>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</si>
  <si>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</si>
  <si>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</si>
  <si>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</si>
  <si>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</si>
  <si>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</si>
  <si>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</si>
  <si>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</si>
  <si>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</si>
  <si>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</si>
  <si>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</si>
  <si>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</si>
  <si>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</si>
  <si>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</si>
  <si>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</si>
  <si>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</si>
  <si>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</si>
  <si>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</si>
  <si>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</si>
  <si>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</si>
  <si>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</si>
  <si>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</si>
  <si>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</si>
  <si>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</si>
  <si>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</si>
  <si>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</si>
  <si>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</si>
  <si>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</si>
  <si>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</si>
  <si>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</si>
  <si>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</si>
  <si>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</si>
  <si>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</si>
  <si>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</si>
  <si>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</si>
  <si>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</si>
  <si>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</si>
  <si>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</si>
  <si>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</si>
  <si>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</si>
  <si>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</si>
  <si>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</si>
  <si>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</si>
  <si>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</si>
  <si>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</si>
  <si>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</si>
  <si>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</si>
  <si>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</si>
  <si>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</si>
  <si>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</si>
  <si>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</si>
  <si>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</si>
  <si>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</si>
  <si>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</si>
  <si>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</si>
  <si>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</si>
  <si>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</si>
  <si>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</si>
  <si>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</si>
  <si>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</si>
  <si>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</si>
  <si>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</si>
  <si>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</si>
  <si>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</si>
  <si>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</si>
  <si>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</si>
  <si>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</si>
  <si>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</si>
  <si>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</si>
  <si>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</si>
  <si>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</si>
  <si>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</si>
  <si>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</si>
  <si>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</si>
  <si>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</si>
  <si>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</si>
  <si>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</si>
  <si>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</si>
  <si>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</si>
  <si>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</si>
  <si>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</si>
  <si>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</si>
  <si>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</si>
  <si>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</si>
  <si>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</si>
  <si>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</si>
  <si>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</si>
  <si>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</si>
  <si>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</si>
  <si>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</si>
  <si>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</si>
  <si>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</si>
  <si>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</si>
  <si>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</si>
  <si>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</si>
  <si>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</si>
  <si>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</si>
  <si>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</si>
  <si>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</si>
  <si>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</si>
  <si>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</si>
  <si>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</si>
  <si>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</si>
  <si>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</si>
  <si>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</si>
  <si>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</si>
  <si>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</si>
  <si>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</si>
  <si>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</si>
  <si>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</si>
  <si>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</si>
  <si>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</si>
  <si>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</si>
  <si>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</si>
  <si>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</si>
  <si>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</si>
  <si>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</si>
  <si>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</si>
  <si>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</si>
  <si>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</si>
  <si>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</si>
  <si>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</si>
  <si>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</si>
  <si>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</si>
  <si>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</si>
  <si>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</si>
  <si>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</si>
  <si>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</si>
  <si>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</si>
  <si>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</si>
  <si>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</si>
  <si>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</si>
  <si>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</si>
  <si>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</si>
  <si>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</si>
  <si>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</si>
  <si>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</si>
  <si>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</si>
  <si>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</si>
  <si>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</si>
  <si>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</si>
  <si>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</si>
  <si>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</si>
  <si>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</si>
  <si>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</si>
  <si>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</si>
  <si>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</si>
  <si>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</si>
  <si>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</si>
  <si>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</si>
  <si>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</si>
  <si>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</si>
  <si>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</si>
  <si>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</si>
  <si>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</si>
  <si>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</si>
  <si>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</si>
  <si>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</si>
  <si>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</si>
  <si>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</si>
  <si>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</si>
  <si>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</si>
  <si>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</si>
  <si>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</si>
  <si>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</si>
  <si>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</si>
  <si>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</si>
  <si>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</si>
  <si>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</si>
  <si>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</si>
  <si>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</si>
  <si>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</si>
  <si>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</si>
  <si>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</si>
  <si>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</si>
  <si>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</si>
  <si>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</si>
  <si>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</si>
  <si>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</si>
  <si>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</si>
  <si>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</si>
  <si>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</si>
  <si>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</si>
  <si>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</si>
  <si>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</si>
  <si>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</si>
  <si>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</si>
  <si>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</si>
  <si>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</si>
  <si>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</si>
  <si>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</si>
  <si>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</si>
  <si>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</si>
  <si>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</si>
  <si>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</si>
  <si>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</si>
  <si>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</si>
  <si>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</si>
  <si>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</si>
  <si>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</si>
  <si>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</si>
  <si>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</si>
  <si>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</si>
  <si>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</si>
  <si>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</si>
  <si>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</si>
  <si>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</si>
  <si>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</si>
  <si>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</si>
  <si>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</si>
  <si>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</si>
  <si>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</si>
  <si>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</si>
  <si>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</si>
  <si>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</si>
  <si>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</si>
  <si>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</si>
  <si>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</si>
  <si>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</si>
  <si>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</si>
  <si>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</si>
  <si>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</si>
  <si>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</si>
  <si>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</si>
  <si>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</si>
  <si>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</si>
  <si>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</si>
  <si>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</si>
  <si>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</si>
  <si>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</si>
  <si>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</si>
  <si>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</si>
  <si>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</si>
  <si>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</si>
  <si>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</si>
  <si>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</si>
  <si>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</si>
  <si>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</si>
  <si>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</si>
  <si>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</si>
  <si>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</si>
  <si>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</si>
  <si>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</si>
  <si>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</si>
  <si>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</si>
  <si>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</si>
  <si>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</si>
  <si>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</si>
  <si>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</si>
  <si>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</si>
  <si>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</si>
  <si>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</si>
  <si>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</si>
  <si>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</si>
  <si>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</si>
  <si>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</si>
  <si>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</si>
  <si>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</si>
  <si>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</si>
  <si>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</si>
  <si>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</si>
  <si>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</si>
  <si>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</si>
  <si>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</si>
  <si>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</si>
  <si>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</si>
  <si>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</si>
  <si>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</si>
  <si>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</si>
  <si>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</si>
  <si>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</si>
  <si>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</si>
  <si>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</si>
  <si>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</si>
  <si>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</si>
  <si>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</si>
  <si>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</si>
  <si>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</si>
  <si>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</si>
  <si>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</si>
  <si>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</si>
  <si>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</si>
  <si>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</si>
  <si>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</si>
  <si>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</si>
  <si>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</si>
  <si>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</si>
  <si>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</si>
  <si>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</si>
  <si>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</si>
  <si>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</si>
  <si>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</si>
  <si>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</si>
  <si>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</si>
  <si>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</si>
  <si>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</si>
  <si>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</si>
  <si>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</si>
  <si>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</si>
  <si>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</si>
  <si>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</si>
  <si>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</si>
  <si>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</si>
  <si>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</si>
  <si>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</si>
  <si>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</si>
  <si>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</si>
  <si>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</si>
  <si>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</si>
  <si>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</si>
  <si>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</si>
  <si>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</si>
  <si>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</si>
  <si>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</si>
  <si>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</si>
  <si>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</si>
  <si>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</si>
  <si>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</si>
  <si>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</si>
  <si>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</si>
  <si>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</si>
  <si>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</si>
  <si>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</si>
  <si>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</si>
  <si>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</si>
  <si>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</si>
  <si>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</si>
  <si>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</si>
  <si>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</si>
  <si>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</si>
  <si>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</si>
  <si>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</si>
  <si>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</si>
  <si>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</si>
  <si>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</si>
  <si>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</si>
  <si>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</si>
  <si>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</si>
  <si>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</si>
  <si>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</si>
  <si>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</si>
  <si>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</si>
  <si>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</si>
  <si>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</si>
  <si>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</si>
  <si>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</si>
  <si>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</si>
  <si>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</si>
  <si>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</si>
  <si>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</si>
  <si>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</si>
  <si>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</si>
  <si>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</si>
  <si>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</si>
  <si>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</si>
  <si>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</si>
  <si>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</si>
  <si>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</si>
  <si>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</si>
  <si>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</si>
  <si>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</si>
  <si>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</si>
  <si>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</si>
  <si>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</si>
  <si>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</si>
  <si>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</si>
  <si>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</si>
  <si>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</si>
  <si>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</si>
  <si>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</si>
  <si>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</si>
  <si>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</si>
  <si>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</si>
  <si>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</si>
  <si>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</si>
  <si>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</si>
  <si>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</si>
  <si>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</si>
  <si>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</si>
  <si>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</si>
  <si>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</si>
  <si>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</si>
  <si>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</si>
  <si>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</si>
  <si>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</si>
  <si>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</si>
  <si>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</si>
  <si>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</si>
  <si>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</si>
  <si>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</si>
  <si>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</si>
  <si>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</si>
  <si>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</si>
  <si>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</si>
  <si>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</si>
  <si>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</si>
  <si>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</si>
  <si>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</si>
  <si>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</si>
  <si>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</si>
  <si>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</si>
  <si>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</si>
  <si>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</si>
  <si>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</si>
  <si>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</si>
  <si>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</si>
  <si>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</si>
  <si>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</si>
  <si>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</si>
  <si>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</si>
  <si>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</si>
  <si>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</si>
  <si>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</si>
  <si>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</si>
  <si>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</si>
  <si>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</si>
  <si>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</si>
  <si>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</si>
  <si>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</si>
  <si>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</si>
  <si>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</si>
  <si>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</si>
  <si>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</si>
  <si>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</si>
  <si>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</si>
  <si>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</si>
  <si>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</si>
  <si>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</si>
  <si>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</si>
  <si>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</si>
  <si>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</si>
  <si>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</si>
  <si>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</si>
  <si>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</si>
  <si>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</si>
  <si>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</si>
  <si>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</si>
  <si>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</si>
  <si>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</si>
  <si>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</si>
  <si>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</si>
  <si>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</si>
  <si>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</si>
  <si>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</si>
  <si>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</si>
  <si>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</si>
  <si>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</si>
  <si>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</si>
  <si>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</si>
  <si>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</si>
  <si>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</si>
  <si>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</si>
  <si>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</si>
  <si>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</si>
  <si>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</si>
  <si>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</si>
  <si>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</si>
  <si>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</si>
  <si>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</si>
  <si>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</si>
  <si>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</si>
  <si>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</si>
  <si>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</si>
  <si>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</si>
  <si>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</si>
  <si>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</si>
  <si>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</si>
  <si>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</si>
  <si>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</si>
  <si>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</si>
  <si>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</si>
  <si>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</si>
  <si>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</si>
  <si>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</si>
  <si>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</si>
  <si>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</si>
  <si>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</si>
  <si>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</si>
  <si>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</si>
  <si>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</si>
  <si>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</si>
  <si>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</si>
  <si>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</si>
  <si>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</si>
  <si>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</si>
  <si>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</si>
  <si>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</si>
  <si>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</si>
  <si>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</si>
  <si>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</si>
  <si>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</si>
  <si>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</si>
  <si>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</si>
  <si>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</si>
  <si>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</si>
  <si>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</si>
  <si>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</si>
  <si>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</si>
  <si>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</si>
  <si>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</si>
  <si>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</si>
  <si>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</si>
  <si>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</si>
  <si>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</si>
  <si>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</si>
  <si>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</si>
  <si>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</si>
  <si>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</si>
  <si>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</si>
  <si>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</si>
  <si>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</si>
  <si>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</si>
  <si>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</si>
  <si>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</si>
  <si>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</si>
  <si>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</si>
  <si>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</si>
  <si>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</si>
  <si>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</si>
  <si>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</si>
  <si>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</si>
  <si>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</si>
  <si>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</si>
  <si>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</si>
  <si>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</si>
  <si>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</si>
  <si>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</si>
  <si>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</si>
  <si>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</si>
  <si>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</si>
  <si>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</si>
  <si>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</si>
  <si>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</si>
  <si>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</si>
  <si>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</si>
  <si>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</si>
  <si>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</si>
  <si>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</si>
  <si>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</si>
  <si>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</si>
  <si>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</si>
  <si>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</si>
  <si>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</si>
  <si>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</si>
  <si>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</si>
  <si>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</si>
  <si>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</si>
  <si>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</si>
  <si>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</si>
  <si>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</si>
  <si>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</si>
  <si>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</si>
  <si>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</si>
  <si>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</si>
  <si>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</si>
  <si>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</si>
  <si>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</si>
  <si>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</si>
  <si>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</si>
  <si>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</si>
  <si>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</si>
  <si>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</si>
  <si>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</si>
  <si>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</si>
  <si>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</si>
  <si>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</si>
  <si>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</si>
  <si>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</si>
  <si>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</si>
  <si>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</si>
  <si>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</si>
  <si>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</si>
  <si>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</si>
  <si>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</si>
  <si>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</si>
  <si>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</si>
  <si>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</si>
  <si>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</si>
  <si>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</si>
  <si>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</si>
  <si>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</si>
  <si>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</si>
  <si>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</si>
  <si>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</si>
  <si>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</si>
  <si>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</si>
  <si>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</si>
  <si>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</si>
  <si>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</si>
  <si>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</si>
  <si>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</si>
  <si>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</si>
  <si>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</si>
  <si>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</si>
  <si>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</si>
  <si>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</si>
  <si>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</si>
  <si>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</si>
  <si>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</si>
  <si>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</si>
  <si>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</si>
  <si>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</si>
  <si>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</si>
  <si>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</si>
  <si>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</si>
  <si>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</si>
  <si>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</si>
  <si>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</si>
  <si>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</si>
  <si>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</si>
  <si>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</si>
  <si>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</si>
  <si>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</si>
  <si>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</si>
  <si>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</si>
  <si>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</si>
  <si>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</si>
  <si>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</si>
  <si>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</si>
  <si>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</si>
  <si>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</si>
  <si>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</si>
  <si>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</si>
  <si>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</si>
  <si>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</si>
  <si>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</si>
  <si>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</si>
  <si>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</si>
  <si>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</si>
  <si>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</si>
  <si>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</si>
  <si>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</si>
  <si>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</si>
  <si>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</si>
  <si>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</si>
  <si>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</si>
  <si>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</si>
  <si>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</si>
  <si>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</si>
  <si>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</si>
  <si>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</si>
  <si>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</si>
  <si>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</si>
  <si>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</si>
  <si>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</si>
  <si>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</si>
  <si>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</si>
  <si>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</si>
  <si>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</si>
  <si>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</si>
  <si>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</si>
  <si>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</si>
  <si>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</si>
  <si>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</si>
  <si>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</si>
  <si>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</si>
  <si>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</si>
  <si>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</si>
  <si>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</si>
  <si>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</si>
  <si>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</si>
  <si>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</si>
  <si>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</si>
  <si>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</si>
  <si>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</si>
  <si>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</si>
  <si>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</si>
  <si>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</si>
  <si>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</si>
  <si>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</si>
  <si>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</si>
  <si>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</si>
  <si>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</si>
  <si>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</si>
  <si>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</si>
  <si>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</si>
  <si>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</si>
  <si>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</si>
  <si>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</si>
  <si>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</si>
  <si>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</si>
  <si>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</si>
  <si>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</si>
  <si>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</si>
  <si>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</si>
  <si>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</si>
  <si>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</si>
  <si>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</si>
  <si>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</si>
  <si>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</si>
  <si>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</si>
  <si>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</si>
  <si>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</si>
  <si>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</si>
  <si>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</si>
  <si>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</si>
  <si>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</si>
  <si>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</si>
  <si>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</si>
  <si>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</si>
  <si>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</si>
  <si>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</si>
  <si>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</si>
  <si>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</si>
  <si>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</si>
  <si>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</si>
  <si>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</si>
  <si>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</si>
  <si>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</si>
  <si>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</si>
  <si>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</si>
  <si>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</si>
  <si>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</si>
  <si>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</si>
  <si>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</si>
  <si>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</si>
  <si>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</si>
  <si>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</si>
  <si>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</si>
  <si>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</si>
  <si>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</si>
  <si>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</si>
  <si>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</si>
  <si>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</si>
  <si>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</si>
  <si>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</si>
  <si>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</si>
  <si>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</si>
  <si>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</si>
  <si>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</si>
  <si>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</si>
  <si>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</si>
  <si>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</si>
  <si>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</si>
  <si>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</si>
  <si>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</si>
  <si>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</si>
  <si>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</si>
  <si>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</si>
  <si>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</si>
  <si>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</si>
  <si>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</si>
  <si>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</si>
  <si>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</si>
  <si>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</si>
  <si>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</si>
  <si>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</si>
  <si>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</si>
  <si>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</si>
  <si>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</si>
  <si>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</si>
  <si>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</si>
  <si>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</si>
  <si>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</si>
  <si>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</si>
  <si>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</si>
  <si>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</si>
  <si>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</si>
  <si>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</si>
  <si>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</si>
  <si>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</si>
  <si>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</si>
  <si>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</si>
  <si>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</si>
  <si>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</si>
  <si>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</si>
  <si>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</si>
  <si>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</si>
  <si>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</si>
  <si>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</si>
  <si>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</si>
  <si>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</si>
  <si>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</si>
  <si>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</si>
  <si>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</si>
  <si>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</si>
  <si>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</si>
  <si>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</si>
  <si>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</si>
  <si>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</si>
  <si>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</si>
  <si>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</si>
  <si>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</si>
  <si>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</si>
  <si>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</si>
  <si>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</si>
  <si>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</si>
  <si>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</si>
  <si>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</si>
  <si>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</si>
  <si>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</si>
  <si>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</si>
  <si>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</si>
  <si>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</si>
  <si>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</si>
  <si>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</si>
  <si>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</si>
  <si>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</si>
  <si>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</si>
  <si>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</si>
  <si>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</si>
  <si>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</si>
  <si>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</si>
  <si>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</si>
  <si>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</si>
  <si>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</si>
  <si>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</si>
  <si>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</si>
  <si>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</si>
  <si>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</si>
  <si>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</si>
  <si>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</si>
  <si>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</si>
  <si>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</si>
  <si>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</si>
  <si>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</si>
  <si>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</si>
  <si>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</si>
  <si>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</si>
  <si>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</si>
  <si>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</si>
  <si>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</si>
  <si>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</si>
  <si>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</si>
  <si>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</si>
  <si>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</si>
  <si>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</si>
  <si>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</si>
  <si>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</si>
  <si>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</si>
  <si>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</si>
  <si>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</si>
  <si>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</si>
  <si>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</si>
  <si>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</si>
  <si>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</si>
  <si>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</si>
  <si>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</si>
  <si>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</si>
  <si>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</si>
  <si>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</si>
  <si>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</si>
  <si>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</si>
  <si>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</si>
  <si>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</si>
  <si>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</si>
  <si>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</si>
  <si>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</si>
  <si>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</si>
  <si>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</si>
  <si>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</si>
  <si>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</si>
  <si>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</si>
  <si>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</si>
  <si>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</si>
  <si>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</si>
  <si>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</si>
  <si>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</si>
  <si>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</si>
  <si>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</si>
  <si>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</si>
  <si>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</si>
  <si>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</si>
  <si>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</si>
  <si>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</si>
  <si>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</si>
  <si>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</si>
  <si>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</si>
  <si>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</si>
  <si>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</si>
  <si>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</si>
  <si>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</si>
  <si>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</si>
  <si>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</si>
  <si>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</si>
  <si>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</si>
  <si>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</si>
  <si>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</si>
  <si>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</si>
  <si>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</si>
  <si>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</si>
  <si>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</si>
  <si>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</si>
  <si>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</si>
  <si>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</si>
  <si>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</si>
  <si>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</si>
  <si>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</si>
  <si>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</si>
  <si>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</si>
  <si>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</si>
  <si>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</si>
  <si>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</si>
  <si>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</si>
  <si>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</si>
  <si>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</si>
  <si>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</si>
  <si>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</si>
  <si>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</si>
  <si>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</si>
  <si>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</si>
  <si>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</si>
  <si>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</si>
  <si>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</si>
  <si>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</si>
  <si>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</si>
  <si>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</si>
  <si>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</si>
  <si>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</si>
  <si>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</si>
  <si>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</si>
  <si>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</si>
  <si>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</si>
  <si>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</si>
  <si>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</si>
  <si>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</si>
  <si>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</si>
  <si>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</si>
  <si>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</si>
  <si>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</si>
  <si>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</si>
  <si>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</si>
  <si>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</si>
  <si>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</si>
  <si>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</si>
  <si>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</si>
  <si>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</si>
  <si>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</si>
  <si>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</si>
  <si>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</si>
  <si>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</si>
  <si>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</si>
  <si>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</si>
  <si>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</si>
  <si>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</si>
  <si>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</si>
  <si>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</si>
  <si>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</si>
  <si>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</si>
  <si>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</si>
  <si>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</si>
  <si>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</si>
  <si>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</si>
  <si>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</si>
  <si>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</si>
  <si>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</si>
  <si>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</si>
  <si>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</si>
  <si>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</si>
  <si>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</si>
  <si>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</si>
  <si>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</si>
  <si>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</si>
  <si>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</si>
  <si>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</si>
  <si>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</si>
  <si>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</si>
  <si>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</si>
  <si>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</si>
  <si>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</si>
  <si>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</si>
  <si>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</si>
  <si>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</si>
  <si>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</si>
  <si>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</si>
  <si>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</si>
  <si>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</si>
  <si>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</si>
  <si>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</si>
  <si>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</si>
  <si>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</si>
  <si>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</si>
  <si>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</si>
  <si>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</si>
  <si>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</si>
  <si>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</si>
  <si>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</si>
  <si>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</si>
  <si>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</si>
  <si>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</si>
  <si>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</si>
  <si>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</si>
  <si>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</si>
  <si>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</si>
  <si>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</si>
  <si>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</si>
  <si>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</si>
  <si>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</si>
  <si>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</si>
  <si>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</si>
  <si>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</si>
  <si>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</si>
  <si>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</si>
  <si>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</si>
  <si>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</si>
  <si>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</si>
  <si>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</si>
  <si>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</si>
  <si>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</si>
  <si>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</si>
  <si>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</si>
  <si>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</si>
  <si>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</si>
  <si>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</si>
  <si>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</si>
  <si>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</si>
  <si>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</si>
  <si>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</si>
  <si>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</si>
  <si>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</si>
  <si>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</si>
  <si>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</si>
  <si>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</si>
  <si>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</si>
  <si>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</si>
  <si>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</si>
  <si>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</si>
  <si>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</si>
  <si>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</si>
  <si>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</si>
  <si>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</si>
  <si>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</si>
  <si>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</si>
  <si>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</si>
  <si>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</si>
  <si>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</si>
  <si>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</si>
  <si>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</si>
  <si>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</si>
  <si>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</si>
  <si>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</si>
  <si>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</si>
  <si>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</si>
  <si>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</si>
  <si>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</si>
  <si>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</si>
  <si>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</si>
  <si>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</si>
  <si>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</si>
  <si>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</si>
  <si>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</si>
  <si>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</si>
  <si>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</si>
  <si>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</si>
  <si>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</si>
  <si>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</si>
  <si>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</si>
  <si>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</si>
  <si>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</si>
  <si>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</si>
  <si>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</si>
  <si>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</si>
  <si>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</si>
  <si>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</si>
  <si>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</si>
  <si>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</si>
  <si>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</si>
  <si>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</si>
  <si>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</si>
  <si>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</si>
  <si>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</si>
  <si>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</si>
  <si>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</si>
  <si>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</si>
  <si>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</si>
  <si>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</si>
  <si>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</si>
  <si>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</si>
  <si>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</si>
  <si>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</si>
  <si>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</si>
  <si>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</si>
  <si>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</si>
  <si>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</si>
  <si>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</si>
  <si>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</si>
  <si>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</si>
  <si>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</si>
  <si>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</si>
  <si>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</si>
  <si>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</si>
  <si>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</si>
  <si>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</si>
  <si>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</si>
  <si>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</si>
  <si>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</si>
  <si>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</si>
  <si>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</si>
  <si>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</si>
  <si>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</si>
  <si>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</si>
  <si>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</si>
  <si>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</si>
  <si>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</si>
  <si>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</si>
  <si>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</si>
  <si>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</si>
  <si>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</si>
  <si>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</si>
  <si>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</si>
  <si>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</si>
  <si>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</si>
  <si>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</si>
  <si>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</si>
  <si>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</si>
  <si>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</si>
  <si>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</si>
  <si>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</si>
  <si>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</si>
  <si>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</si>
  <si>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</si>
  <si>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</si>
  <si>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</si>
  <si>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</si>
  <si>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</si>
  <si>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</si>
  <si>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</si>
  <si>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</si>
  <si>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</si>
  <si>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</si>
  <si>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</si>
  <si>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</si>
  <si>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</si>
  <si>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</si>
  <si>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</si>
  <si>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</si>
  <si>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</si>
  <si>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</si>
  <si>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</si>
  <si>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</si>
  <si>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</si>
  <si>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</si>
  <si>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</si>
  <si>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</si>
  <si>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</si>
  <si>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</si>
  <si>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</si>
  <si>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</si>
  <si>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</si>
  <si>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</si>
  <si>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</si>
  <si>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</si>
  <si>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</si>
  <si>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</si>
  <si>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</si>
  <si>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</si>
  <si>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</si>
  <si>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</si>
  <si>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</si>
  <si>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</si>
  <si>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</si>
  <si>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</si>
  <si>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</si>
  <si>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</si>
  <si>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</si>
  <si>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</si>
  <si>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</si>
  <si>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</si>
  <si>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</si>
  <si>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</si>
  <si>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</si>
  <si>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</si>
  <si>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</si>
  <si>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</si>
  <si>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</si>
  <si>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</si>
  <si>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</si>
  <si>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</si>
  <si>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</si>
  <si>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</si>
  <si>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</si>
  <si>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</si>
  <si>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</si>
  <si>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</si>
  <si>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</si>
  <si>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</si>
  <si>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</si>
  <si>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</si>
  <si>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</si>
  <si>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</si>
  <si>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</si>
  <si>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</si>
  <si>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</si>
  <si>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</si>
  <si>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</si>
  <si>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</si>
  <si>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</si>
  <si>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</si>
  <si>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</si>
  <si>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</si>
  <si>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</si>
  <si>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</si>
  <si>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</si>
  <si>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</si>
  <si>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</si>
  <si>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</si>
  <si>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</si>
  <si>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</si>
  <si>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</si>
  <si>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</si>
  <si>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</si>
  <si>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</si>
  <si>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</si>
  <si>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</si>
  <si>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</si>
  <si>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</si>
  <si>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</si>
  <si>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</si>
  <si>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</si>
  <si>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</si>
  <si>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</si>
  <si>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</si>
  <si>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</si>
  <si>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</si>
  <si>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</si>
  <si>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</si>
  <si>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</si>
  <si>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</si>
  <si>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</si>
  <si>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</si>
  <si>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</si>
  <si>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</si>
  <si>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</si>
  <si>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</si>
  <si>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</si>
  <si>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</si>
  <si>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</si>
  <si>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</si>
  <si>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</si>
  <si>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</si>
  <si>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</si>
  <si>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</si>
  <si>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</si>
  <si>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</si>
  <si>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</si>
  <si>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</si>
  <si>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</si>
  <si>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</si>
  <si>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</si>
  <si>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</si>
  <si>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</si>
  <si>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</si>
  <si>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</si>
  <si>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</si>
  <si>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</si>
  <si>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</si>
  <si>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</si>
  <si>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</si>
  <si>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</si>
  <si>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</si>
  <si>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</si>
  <si>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</si>
  <si>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</si>
  <si>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</si>
  <si>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</si>
  <si>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</si>
  <si>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</si>
  <si>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</si>
  <si>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</si>
  <si>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</si>
  <si>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</si>
  <si>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</si>
  <si>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</si>
  <si>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</si>
  <si>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</si>
  <si>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</si>
  <si>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</si>
  <si>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</si>
  <si>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</si>
  <si>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</si>
  <si>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</si>
  <si>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</si>
  <si>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</si>
  <si>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</si>
  <si>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</si>
  <si>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</si>
  <si>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</si>
  <si>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</si>
  <si>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</si>
  <si>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</si>
  <si>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</si>
  <si>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</si>
  <si>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</si>
  <si>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</si>
  <si>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</si>
  <si>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</si>
  <si>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</si>
  <si>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</si>
  <si>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</si>
  <si>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</si>
  <si>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</si>
  <si>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</si>
  <si>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</si>
  <si>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</si>
  <si>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</si>
  <si>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</si>
  <si>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</si>
  <si>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</si>
  <si>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</si>
  <si>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</si>
  <si>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</si>
  <si>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</si>
  <si>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</si>
  <si>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</si>
  <si>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</si>
  <si>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</si>
  <si>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</si>
  <si>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</si>
  <si>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</si>
  <si>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</si>
  <si>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</si>
  <si>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</si>
  <si>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</si>
  <si>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</si>
  <si>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</si>
  <si>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</si>
  <si>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</si>
  <si>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</si>
  <si>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</si>
  <si>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</si>
  <si>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</si>
  <si>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</si>
  <si>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</si>
  <si>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</si>
  <si>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</si>
  <si>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</si>
  <si>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</si>
  <si>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</si>
  <si>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</si>
  <si>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</si>
  <si>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</si>
  <si>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</si>
  <si>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</si>
  <si>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</si>
  <si>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</si>
  <si>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</si>
  <si>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</si>
  <si>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</si>
  <si>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</si>
  <si>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</si>
  <si>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</si>
  <si>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</si>
  <si>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</si>
  <si>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</si>
  <si>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</si>
  <si>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</si>
  <si>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</si>
  <si>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</si>
  <si>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</si>
  <si>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</si>
  <si>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</si>
  <si>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</si>
  <si>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</si>
  <si>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</si>
  <si>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</si>
  <si>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</si>
  <si>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</si>
  <si>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</si>
  <si>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</si>
  <si>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</si>
  <si>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</si>
  <si>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</si>
  <si>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</si>
  <si>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</si>
  <si>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</si>
  <si>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</si>
  <si>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</si>
  <si>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</si>
  <si>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</si>
  <si>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</si>
  <si>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</si>
  <si>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</si>
  <si>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</si>
  <si>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</si>
  <si>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</si>
  <si>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</si>
  <si>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</si>
  <si>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</si>
  <si>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</si>
  <si>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</si>
  <si>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</si>
  <si>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</si>
  <si>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</si>
  <si>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</si>
  <si>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</si>
  <si>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</si>
  <si>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</si>
  <si>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</si>
  <si>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</si>
  <si>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</si>
  <si>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</si>
  <si>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</si>
  <si>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</si>
  <si>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</si>
  <si>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</si>
  <si>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</si>
  <si>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</si>
  <si>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</si>
  <si>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</si>
  <si>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</si>
  <si>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</si>
  <si>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</si>
  <si>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</si>
  <si>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</si>
  <si>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</si>
  <si>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</si>
  <si>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</si>
  <si>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</si>
  <si>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</si>
  <si>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</si>
  <si>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</si>
  <si>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</si>
  <si>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</si>
  <si>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</si>
  <si>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</si>
  <si>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</si>
  <si>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</si>
  <si>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</si>
  <si>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</si>
  <si>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</si>
  <si>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</si>
  <si>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</si>
  <si>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</si>
  <si>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</si>
  <si>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</si>
  <si>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</si>
  <si>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</si>
  <si>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</si>
  <si>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</si>
  <si>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</si>
  <si>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</si>
  <si>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</si>
  <si>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</si>
  <si>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</si>
  <si>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</si>
  <si>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</si>
  <si>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</si>
  <si>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</si>
  <si>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</si>
  <si>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</si>
  <si>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</si>
  <si>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</si>
  <si>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</si>
  <si>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</si>
  <si>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</si>
  <si>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</si>
  <si>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</si>
  <si>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</si>
  <si>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</si>
  <si>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</si>
  <si>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</si>
  <si>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</si>
  <si>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</si>
  <si>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</si>
  <si>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</si>
  <si>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</si>
  <si>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</si>
  <si>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</si>
  <si>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</si>
  <si>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</si>
  <si>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</si>
  <si>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</si>
  <si>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</si>
  <si>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</si>
  <si>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</si>
  <si>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</si>
  <si>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</si>
  <si>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</si>
  <si>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</si>
  <si>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</si>
  <si>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</si>
  <si>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</si>
  <si>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</si>
  <si>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</si>
  <si>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</si>
  <si>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</si>
  <si>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</si>
  <si>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</si>
  <si>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</si>
  <si>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</si>
  <si>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</si>
  <si>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</si>
  <si>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</si>
  <si>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</si>
  <si>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</si>
  <si>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</si>
  <si>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</si>
  <si>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</si>
  <si>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</si>
  <si>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</si>
  <si>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</si>
  <si>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</si>
  <si>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</si>
  <si>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</si>
  <si>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</si>
  <si>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</si>
  <si>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</si>
  <si>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</si>
  <si>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</si>
  <si>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</si>
  <si>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</si>
  <si>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</si>
  <si>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</si>
  <si>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</si>
  <si>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</si>
  <si>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</si>
  <si>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</si>
  <si>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</si>
  <si>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</si>
  <si>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</si>
  <si>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</si>
  <si>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</si>
  <si>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</si>
  <si>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</si>
  <si>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</si>
  <si>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</si>
  <si>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</si>
  <si>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</si>
  <si>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</si>
  <si>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</si>
  <si>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</si>
  <si>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</si>
  <si>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</si>
  <si>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</si>
  <si>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</si>
  <si>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</si>
  <si>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</si>
  <si>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</si>
  <si>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</si>
  <si>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</si>
  <si>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</si>
  <si>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</si>
  <si>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</si>
  <si>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</si>
  <si>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</si>
  <si>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</si>
  <si>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</si>
  <si>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</si>
  <si>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</si>
  <si>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</si>
  <si>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</si>
  <si>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</si>
  <si>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</si>
  <si>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</si>
  <si>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</si>
  <si>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</si>
  <si>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</si>
  <si>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</si>
  <si>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</si>
  <si>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</si>
  <si>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</si>
  <si>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</si>
  <si>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</si>
  <si>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</si>
  <si>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</si>
  <si>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</si>
  <si>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</si>
  <si>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</si>
  <si>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</si>
  <si>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</si>
  <si>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</si>
  <si>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</si>
  <si>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</si>
  <si>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</si>
  <si>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</si>
  <si>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</si>
  <si>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</si>
  <si>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</si>
  <si>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</si>
  <si>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</si>
  <si>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</si>
  <si>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</si>
  <si>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</si>
  <si>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</si>
  <si>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</si>
  <si>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</si>
  <si>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</si>
  <si>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</si>
  <si>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</si>
  <si>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</si>
  <si>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</si>
  <si>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</si>
  <si>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</si>
  <si>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</si>
  <si>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</si>
  <si>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</si>
  <si>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</si>
  <si>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</si>
  <si>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</si>
  <si>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</si>
  <si>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</si>
  <si>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</si>
  <si>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</si>
  <si>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</si>
  <si>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</si>
  <si>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</si>
  <si>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</si>
  <si>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</si>
  <si>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</si>
  <si>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</si>
  <si>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</si>
  <si>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</si>
  <si>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</si>
  <si>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</si>
  <si>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</si>
  <si>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</si>
  <si>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</si>
  <si>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</si>
  <si>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</si>
  <si>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</si>
  <si>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</si>
  <si>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</si>
  <si>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</si>
  <si>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</si>
  <si>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</si>
  <si>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</si>
  <si>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</si>
  <si>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</si>
  <si>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</si>
  <si>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</si>
  <si>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</si>
  <si>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</si>
  <si>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</si>
  <si>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</si>
  <si>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</si>
  <si>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</si>
  <si>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</si>
  <si>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</si>
  <si>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</si>
  <si>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</si>
  <si>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</si>
  <si>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</si>
  <si>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</si>
  <si>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</si>
  <si>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</si>
  <si>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</si>
  <si>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</si>
  <si>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</si>
  <si>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</si>
  <si>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</si>
  <si>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</si>
  <si>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</si>
  <si>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</si>
  <si>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</si>
  <si>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</si>
  <si>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</si>
  <si>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</si>
  <si>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</si>
  <si>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</si>
  <si>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</si>
  <si>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</si>
  <si>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</si>
  <si>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</si>
  <si>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</si>
  <si>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</si>
  <si>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</si>
  <si>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</si>
  <si>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</si>
  <si>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</si>
  <si>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</si>
  <si>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</si>
  <si>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</si>
  <si>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</si>
  <si>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</si>
  <si>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</si>
  <si>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</si>
  <si>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</si>
  <si>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</si>
  <si>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</si>
  <si>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</si>
  <si>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</si>
  <si>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</si>
  <si>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</si>
  <si>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</si>
  <si>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</si>
  <si>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</si>
  <si>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</si>
  <si>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</si>
  <si>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</si>
  <si>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</si>
  <si>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</si>
  <si>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</si>
  <si>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</si>
  <si>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</si>
  <si>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</si>
  <si>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</si>
  <si>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</si>
  <si>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</si>
  <si>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</si>
  <si>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</si>
  <si>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</si>
  <si>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</si>
  <si>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</si>
  <si>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</si>
  <si>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</si>
  <si>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</si>
  <si>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</si>
  <si>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</si>
  <si>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</si>
  <si>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</si>
  <si>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</si>
  <si>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</si>
  <si>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</si>
  <si>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</si>
  <si>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</si>
  <si>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</si>
  <si>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</si>
  <si>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</si>
  <si>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</si>
  <si>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</si>
  <si>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</si>
  <si>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</si>
  <si>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</si>
  <si>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</si>
  <si>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</si>
  <si>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</si>
  <si>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</si>
  <si>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</si>
  <si>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</si>
  <si>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</si>
  <si>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</si>
  <si>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</si>
  <si>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</si>
  <si>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</si>
  <si>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</si>
  <si>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</si>
  <si>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</si>
  <si>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</si>
  <si>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</si>
  <si>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</si>
  <si>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</si>
  <si>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</si>
  <si>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</si>
  <si>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</si>
  <si>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</si>
  <si>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</si>
  <si>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</si>
  <si>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</si>
  <si>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</si>
  <si>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</si>
  <si>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</si>
  <si>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</si>
  <si>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</si>
  <si>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</si>
  <si>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</si>
  <si>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</si>
  <si>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</si>
  <si>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</si>
  <si>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</si>
  <si>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</si>
  <si>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</si>
  <si>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</si>
  <si>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</si>
  <si>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</si>
  <si>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</si>
  <si>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</si>
  <si>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</si>
  <si>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</si>
  <si>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</si>
  <si>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</si>
  <si>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</si>
  <si>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</si>
  <si>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</si>
  <si>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</si>
  <si>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</si>
  <si>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</si>
  <si>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</si>
  <si>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</si>
  <si>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</si>
  <si>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</si>
  <si>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</si>
  <si>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</si>
  <si>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</si>
  <si>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</si>
  <si>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</si>
  <si>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</si>
  <si>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</si>
  <si>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</si>
  <si>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</si>
  <si>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</si>
  <si>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</si>
  <si>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</si>
  <si>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</si>
  <si>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</si>
  <si>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</si>
  <si>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</si>
  <si>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</si>
  <si>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</si>
  <si>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</si>
  <si>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</si>
  <si>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</si>
  <si>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</si>
  <si>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</si>
  <si>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</si>
  <si>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</si>
  <si>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</si>
  <si>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</si>
  <si>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</si>
  <si>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</si>
  <si>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</si>
  <si>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</si>
  <si>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</si>
  <si>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</si>
  <si>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</si>
  <si>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</si>
  <si>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</si>
  <si>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</si>
  <si>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</si>
  <si>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</si>
  <si>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</si>
  <si>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</si>
  <si>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</si>
  <si>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</si>
  <si>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</si>
  <si>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</si>
  <si>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</si>
  <si>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</si>
  <si>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</si>
  <si>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</si>
  <si>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</si>
  <si>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</si>
  <si>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</si>
  <si>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</si>
  <si>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</si>
  <si>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</si>
  <si>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</si>
  <si>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</si>
  <si>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</si>
  <si>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</si>
  <si>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</si>
  <si>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</si>
  <si>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</si>
  <si>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</si>
  <si>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</si>
  <si>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</si>
  <si>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</si>
  <si>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</si>
  <si>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</si>
  <si>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</si>
  <si>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</si>
  <si>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</si>
  <si>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</si>
  <si>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</si>
  <si>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</si>
  <si>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</si>
  <si>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</si>
  <si>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</si>
  <si>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</si>
  <si>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</si>
  <si>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</si>
  <si>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</si>
  <si>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</si>
  <si>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</si>
  <si>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</si>
  <si>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</si>
  <si>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</si>
  <si>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</si>
  <si>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</si>
  <si>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</si>
  <si>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</si>
  <si>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</si>
  <si>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</si>
  <si>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</si>
  <si>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</si>
  <si>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</si>
  <si>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</si>
  <si>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</si>
  <si>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</si>
  <si>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</si>
  <si>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</si>
  <si>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</si>
  <si>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</si>
  <si>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</si>
  <si>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</si>
  <si>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</si>
  <si>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</si>
  <si>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</si>
  <si>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</si>
  <si>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</si>
  <si>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</si>
  <si>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</si>
  <si>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</si>
  <si>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</si>
  <si>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</si>
  <si>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</si>
  <si>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</si>
  <si>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</si>
  <si>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</si>
  <si>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</si>
  <si>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</si>
  <si>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</si>
  <si>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</si>
  <si>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</si>
  <si>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</si>
  <si>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</si>
  <si>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</si>
  <si>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</si>
  <si>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</si>
  <si>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</si>
  <si>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</si>
  <si>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</si>
  <si>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</si>
  <si>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</si>
  <si>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</si>
  <si>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</si>
  <si>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</si>
  <si>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</si>
  <si>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</si>
  <si>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</si>
  <si>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</si>
  <si>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</si>
  <si>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</si>
  <si>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</si>
  <si>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</si>
  <si>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</si>
  <si>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</si>
  <si>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</si>
  <si>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</si>
  <si>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</si>
  <si>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</si>
  <si>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</si>
  <si>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</si>
  <si>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</si>
  <si>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</si>
  <si>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</si>
  <si>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</si>
  <si>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</si>
  <si>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</si>
  <si>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</si>
  <si>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</si>
  <si>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</si>
  <si>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</si>
  <si>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</si>
  <si>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</si>
  <si>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</si>
  <si>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</si>
  <si>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</si>
  <si>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</si>
  <si>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</si>
  <si>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</si>
  <si>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</si>
  <si>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</si>
  <si>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</si>
  <si>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</si>
  <si>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</si>
  <si>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</si>
  <si>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</si>
  <si>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</si>
  <si>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</si>
  <si>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</si>
  <si>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</si>
  <si>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</si>
  <si>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</si>
  <si>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</si>
  <si>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</si>
  <si>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</si>
  <si>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</si>
  <si>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</si>
  <si>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</si>
  <si>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</si>
  <si>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</si>
  <si>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</si>
  <si>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</si>
  <si>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</si>
  <si>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</si>
  <si>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</si>
  <si>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</si>
  <si>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</si>
  <si>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</si>
  <si>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</si>
  <si>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</si>
  <si>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</si>
  <si>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</si>
  <si>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</si>
  <si>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</si>
  <si>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</si>
  <si>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</si>
  <si>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</si>
  <si>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</si>
  <si>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</si>
  <si>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</si>
  <si>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</si>
  <si>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</si>
  <si>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</si>
  <si>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</si>
  <si>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</si>
  <si>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</si>
  <si>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</si>
  <si>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</si>
  <si>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</si>
  <si>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</si>
  <si>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</si>
  <si>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</si>
  <si>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</si>
  <si>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</si>
  <si>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</si>
  <si>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</si>
  <si>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</si>
  <si>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</si>
  <si>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</si>
  <si>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</si>
  <si>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</si>
  <si>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</si>
  <si>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</si>
  <si>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</si>
  <si>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</si>
  <si>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</si>
  <si>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</si>
  <si>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</si>
  <si>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</si>
  <si>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</si>
  <si>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</si>
  <si>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</si>
  <si>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</si>
  <si>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</si>
  <si>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</si>
  <si>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</si>
  <si>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</si>
  <si>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</si>
  <si>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</si>
  <si>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</si>
  <si>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</si>
  <si>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</si>
  <si>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</si>
  <si>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</si>
  <si>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</si>
  <si>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</si>
  <si>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</si>
  <si>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</si>
  <si>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</si>
  <si>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</si>
  <si>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</si>
  <si>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</si>
  <si>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</si>
  <si>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</si>
  <si>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</si>
  <si>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</si>
  <si>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</si>
  <si>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</si>
  <si>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</si>
  <si>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</si>
  <si>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</si>
  <si>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</si>
  <si>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</si>
  <si>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</si>
  <si>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</si>
  <si>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</si>
  <si>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</si>
  <si>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</si>
  <si>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</si>
  <si>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</si>
  <si>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</si>
  <si>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</si>
  <si>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</si>
  <si>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</si>
  <si>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</si>
  <si>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</si>
  <si>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</si>
  <si>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</si>
  <si>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</si>
  <si>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</si>
  <si>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</si>
  <si>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</si>
  <si>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</si>
  <si>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</si>
  <si>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</si>
  <si>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</si>
  <si>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</si>
  <si>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</si>
  <si>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</si>
  <si>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</si>
  <si>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</si>
  <si>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</si>
  <si>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</si>
  <si>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</si>
  <si>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</si>
  <si>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</si>
  <si>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</si>
  <si>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</si>
  <si>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</si>
  <si>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</si>
  <si>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</si>
  <si>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</si>
  <si>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</si>
  <si>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</si>
  <si>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</si>
  <si>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</si>
  <si>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</si>
  <si>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</si>
  <si>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</si>
  <si>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</si>
  <si>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</si>
  <si>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</si>
  <si>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</si>
  <si>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</si>
  <si>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</si>
  <si>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</si>
  <si>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</si>
  <si>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</si>
  <si>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</si>
  <si>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</si>
  <si>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</si>
  <si>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</si>
  <si>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</si>
  <si>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</si>
  <si>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</si>
  <si>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</si>
  <si>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</si>
  <si>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</si>
  <si>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</si>
  <si>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</si>
  <si>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</si>
  <si>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</si>
  <si>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</si>
  <si>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</si>
  <si>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</si>
  <si>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</si>
  <si>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</si>
  <si>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</si>
  <si>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</si>
  <si>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</si>
  <si>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</si>
  <si>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</si>
  <si>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</si>
  <si>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</si>
  <si>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</si>
  <si>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</si>
  <si>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</si>
  <si>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</si>
  <si>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</si>
  <si>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</si>
  <si>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</si>
  <si>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</si>
  <si>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</si>
  <si>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</si>
  <si>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</si>
  <si>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</si>
  <si>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</si>
  <si>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</si>
  <si>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</si>
  <si>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</si>
  <si>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</si>
  <si>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</si>
  <si>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</si>
  <si>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</si>
  <si>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</si>
  <si>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</si>
  <si>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</si>
  <si>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</si>
  <si>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</si>
  <si>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</si>
  <si>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</si>
  <si>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</si>
  <si>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</si>
  <si>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</si>
  <si>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</si>
  <si>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</si>
  <si>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</si>
  <si>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</si>
  <si>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</si>
  <si>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</si>
  <si>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</si>
  <si>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</si>
  <si>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</si>
  <si>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</si>
  <si>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</si>
  <si>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</si>
  <si>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</si>
  <si>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</si>
  <si>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</si>
  <si>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</si>
  <si>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</si>
  <si>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</si>
  <si>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</si>
  <si>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</si>
  <si>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</si>
  <si>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</si>
  <si>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</si>
  <si>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</si>
  <si>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</si>
  <si>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</si>
  <si>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</si>
  <si>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</si>
  <si>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</si>
  <si>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</si>
  <si>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</si>
  <si>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</si>
  <si>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</si>
  <si>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</si>
  <si>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</si>
  <si>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</si>
  <si>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</si>
  <si>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</si>
  <si>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</si>
  <si>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</si>
  <si>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</si>
  <si>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</si>
  <si>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</si>
  <si>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</si>
  <si>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</si>
  <si>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</si>
  <si>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</si>
  <si>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</si>
  <si>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</si>
  <si>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</si>
  <si>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</si>
  <si>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</si>
  <si>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</si>
  <si>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</si>
  <si>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</si>
  <si>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</si>
  <si>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</si>
  <si>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</si>
  <si>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</si>
  <si>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</si>
  <si>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</si>
  <si>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</si>
  <si>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</si>
  <si>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</si>
  <si>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</si>
  <si>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</si>
  <si>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</si>
  <si>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</si>
  <si>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</si>
  <si>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</si>
  <si>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</si>
  <si>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</si>
  <si>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</si>
  <si>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</si>
  <si>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</si>
  <si>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</si>
  <si>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</si>
  <si>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</si>
  <si>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</si>
  <si>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</si>
  <si>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</si>
  <si>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</si>
  <si>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</si>
  <si>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</si>
  <si>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</si>
  <si>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</si>
  <si>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</si>
  <si>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</si>
  <si>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</si>
  <si>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</si>
  <si>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</si>
  <si>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</si>
  <si>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</si>
  <si>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</si>
  <si>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</si>
  <si>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</si>
  <si>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</si>
  <si>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</si>
  <si>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</si>
  <si>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</si>
  <si>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</si>
  <si>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</si>
  <si>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</si>
  <si>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</si>
  <si>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</si>
  <si>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</si>
  <si>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</si>
  <si>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</si>
  <si>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</si>
  <si>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</si>
  <si>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</si>
  <si>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</si>
  <si>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</si>
  <si>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</si>
  <si>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</si>
  <si>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</si>
  <si>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</si>
  <si>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</si>
  <si>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</si>
  <si>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</si>
  <si>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</si>
  <si>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</si>
  <si>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</si>
  <si>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</si>
  <si>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</si>
  <si>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</si>
  <si>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</si>
  <si>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</si>
  <si>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</si>
  <si>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</si>
  <si>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</si>
  <si>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</si>
  <si>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</si>
  <si>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</si>
  <si>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</si>
  <si>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</si>
  <si>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</si>
  <si>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</si>
  <si>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</si>
  <si>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</si>
  <si>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</si>
  <si>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</si>
  <si>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</si>
  <si>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</si>
  <si>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</si>
  <si>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</si>
  <si>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</si>
  <si>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</si>
  <si>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</si>
  <si>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</si>
  <si>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</si>
  <si>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</si>
  <si>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</si>
  <si>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</si>
  <si>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</si>
  <si>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</si>
  <si>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</si>
  <si>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</si>
  <si>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</si>
  <si>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</si>
  <si>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</si>
  <si>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</si>
  <si>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</si>
  <si>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</si>
  <si>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</si>
  <si>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</si>
  <si>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</si>
  <si>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</si>
  <si>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</si>
  <si>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</si>
  <si>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</si>
  <si>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</si>
  <si>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</si>
  <si>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</si>
  <si>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</si>
  <si>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</si>
  <si>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</si>
  <si>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</si>
  <si>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</si>
  <si>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</si>
  <si>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</si>
  <si>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</si>
  <si>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</si>
  <si>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</si>
  <si>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</si>
  <si>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</si>
  <si>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</si>
  <si>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</si>
  <si>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</si>
  <si>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</si>
  <si>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</si>
  <si>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</si>
  <si>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</si>
  <si>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</si>
  <si>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</si>
  <si>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</si>
  <si>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</si>
  <si>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</si>
  <si>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</si>
  <si>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</si>
  <si>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</si>
  <si>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</si>
  <si>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</si>
  <si>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</si>
  <si>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</si>
  <si>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</si>
  <si>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</si>
  <si>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</si>
  <si>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</si>
  <si>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</si>
  <si>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</si>
  <si>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</si>
  <si>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</si>
  <si>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</si>
  <si>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</si>
  <si>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</si>
  <si>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</si>
  <si>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</si>
  <si>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</si>
  <si>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</si>
  <si>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</si>
  <si>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</si>
  <si>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</si>
  <si>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</si>
  <si>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</si>
  <si>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</si>
  <si>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</si>
  <si>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</si>
  <si>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</si>
  <si>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</si>
  <si>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</si>
  <si>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</si>
  <si>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</si>
  <si>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</si>
  <si>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</si>
  <si>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</si>
  <si>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</si>
  <si>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</si>
  <si>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</si>
  <si>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</si>
  <si>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</si>
  <si>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</si>
  <si>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</si>
  <si>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</si>
  <si>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</si>
  <si>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</si>
  <si>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</si>
  <si>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</si>
  <si>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</si>
  <si>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</si>
  <si>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</si>
  <si>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</si>
  <si>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</si>
  <si>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</si>
  <si>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</si>
  <si>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</si>
  <si>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</si>
  <si>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</si>
  <si>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</si>
  <si>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</si>
  <si>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</si>
  <si>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</si>
  <si>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</si>
  <si>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</si>
  <si>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</si>
  <si>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</si>
  <si>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</si>
  <si>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</si>
  <si>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</si>
  <si>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</si>
  <si>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</si>
  <si>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</si>
  <si>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</si>
  <si>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</si>
  <si>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</si>
  <si>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</si>
  <si>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</si>
  <si>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</si>
  <si>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</si>
  <si>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</si>
  <si>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</si>
  <si>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</si>
  <si>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</si>
  <si>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</si>
  <si>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</si>
  <si>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</si>
  <si>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</si>
  <si>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</si>
  <si>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</si>
  <si>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</si>
  <si>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</si>
  <si>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</si>
  <si>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</si>
  <si>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</si>
  <si>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</si>
  <si>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</si>
  <si>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</si>
  <si>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</si>
  <si>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</si>
  <si>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</si>
  <si>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</si>
  <si>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</si>
  <si>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</si>
  <si>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</si>
  <si>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</si>
  <si>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</si>
  <si>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</si>
  <si>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</si>
  <si>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</si>
  <si>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</si>
  <si>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</si>
  <si>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</si>
  <si>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</si>
  <si>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</si>
  <si>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</si>
  <si>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</si>
  <si>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</si>
  <si>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</si>
  <si>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</si>
  <si>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</si>
  <si>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</si>
  <si>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</si>
  <si>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</si>
  <si>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</si>
  <si>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</si>
  <si>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</si>
  <si>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</si>
  <si>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</si>
  <si>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</si>
  <si>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</si>
  <si>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</si>
  <si>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</si>
  <si>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</si>
  <si>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</si>
  <si>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</si>
  <si>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</si>
  <si>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</si>
  <si>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</si>
  <si>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</si>
  <si>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</si>
  <si>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</si>
  <si>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</si>
  <si>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</si>
  <si>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</si>
  <si>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</si>
  <si>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</si>
  <si>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</si>
  <si>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</si>
  <si>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</si>
  <si>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</si>
  <si>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</si>
  <si>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</si>
  <si>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</si>
  <si>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</si>
  <si>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</si>
  <si>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</si>
  <si>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</si>
  <si>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</si>
  <si>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</si>
  <si>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</si>
  <si>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</si>
  <si>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</si>
  <si>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</si>
  <si>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</si>
  <si>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</si>
  <si>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</si>
  <si>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</si>
  <si>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</si>
  <si>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</si>
  <si>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</si>
  <si>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</si>
  <si>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</si>
  <si>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</si>
  <si>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</si>
  <si>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</si>
  <si>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</si>
  <si>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</si>
  <si>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</si>
  <si>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</si>
  <si>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</si>
  <si>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</si>
  <si>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</si>
  <si>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</si>
  <si>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</si>
  <si>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</si>
  <si>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</si>
  <si>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</si>
  <si>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</si>
  <si>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</si>
  <si>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</si>
  <si>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</si>
  <si>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</si>
  <si>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</si>
  <si>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</si>
  <si>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</si>
  <si>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</si>
  <si>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</si>
  <si>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</si>
  <si>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</si>
  <si>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</si>
  <si>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</si>
  <si>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</si>
  <si>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</si>
  <si>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</si>
  <si>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</si>
  <si>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</si>
  <si>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</si>
  <si>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</si>
  <si>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</si>
  <si>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</si>
  <si>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</si>
  <si>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</si>
  <si>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</si>
  <si>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</si>
  <si>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</si>
  <si>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</si>
  <si>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</si>
  <si>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</si>
  <si>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</si>
  <si>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</si>
  <si>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</si>
  <si>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</si>
  <si>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</si>
  <si>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</si>
  <si>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</si>
  <si>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</si>
  <si>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</si>
  <si>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</si>
  <si>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</si>
  <si>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</si>
  <si>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</si>
  <si>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</si>
  <si>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</si>
  <si>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</si>
  <si>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</si>
  <si>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</si>
  <si>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</si>
  <si>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</si>
  <si>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</si>
  <si>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</si>
  <si>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</si>
  <si>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</si>
  <si>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</si>
  <si>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</si>
  <si>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</si>
  <si>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</si>
  <si>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</si>
  <si>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</si>
  <si>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</si>
  <si>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</si>
  <si>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</si>
  <si>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</si>
  <si>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</si>
  <si>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</si>
  <si>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</si>
  <si>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</si>
  <si>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</si>
  <si>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</si>
  <si>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</si>
  <si>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</si>
  <si>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</si>
  <si>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</si>
  <si>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</si>
  <si>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</si>
  <si>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</si>
  <si>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</si>
  <si>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</si>
  <si>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</si>
  <si>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</si>
  <si>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</si>
  <si>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</si>
  <si>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</si>
  <si>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</si>
  <si>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</si>
  <si>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</si>
  <si>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</si>
  <si>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</si>
  <si>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</si>
  <si>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</si>
  <si>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</si>
  <si>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</si>
  <si>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</si>
  <si>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</si>
  <si>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</si>
  <si>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</si>
  <si>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</si>
  <si>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</si>
  <si>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</si>
  <si>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</si>
  <si>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</si>
  <si>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</si>
  <si>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</si>
  <si>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</si>
  <si>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</si>
  <si>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</si>
  <si>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</si>
  <si>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</si>
  <si>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</si>
  <si>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</si>
  <si>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</si>
  <si>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</si>
  <si>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</si>
  <si>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</si>
  <si>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</si>
  <si>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</si>
  <si>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</si>
  <si>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</si>
  <si>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</si>
  <si>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</si>
  <si>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</si>
  <si>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</si>
  <si>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</si>
  <si>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</si>
  <si>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</si>
  <si>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</si>
  <si>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</si>
  <si>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</si>
  <si>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</si>
  <si>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</si>
  <si>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</si>
  <si>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</si>
  <si>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</si>
  <si>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</si>
  <si>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</si>
  <si>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</si>
  <si>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</si>
  <si>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</si>
  <si>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</si>
  <si>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</si>
  <si>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</si>
  <si>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</si>
  <si>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</si>
  <si>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</si>
  <si>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</si>
  <si>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</si>
  <si>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</si>
  <si>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</si>
  <si>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</si>
  <si>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</si>
  <si>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</si>
  <si>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</si>
  <si>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</si>
  <si>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</si>
  <si>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</si>
  <si>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</si>
  <si>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</si>
  <si>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</si>
  <si>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</si>
  <si>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</si>
  <si>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</si>
  <si>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</si>
  <si>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</si>
  <si>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</si>
  <si>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</si>
  <si>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</si>
  <si>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</si>
  <si>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</si>
  <si>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</si>
  <si>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</si>
  <si>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</si>
  <si>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</si>
  <si>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</si>
  <si>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</si>
  <si>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</si>
  <si>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</si>
  <si>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</si>
  <si>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</si>
  <si>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</si>
  <si>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</si>
  <si>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</si>
  <si>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</si>
  <si>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</si>
  <si>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</si>
  <si>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</si>
  <si>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</si>
  <si>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</si>
  <si>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</si>
  <si>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</si>
  <si>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</si>
  <si>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</si>
  <si>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</si>
  <si>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</si>
  <si>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</si>
  <si>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</si>
  <si>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</si>
  <si>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</si>
  <si>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</si>
  <si>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</si>
  <si>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</si>
  <si>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</si>
  <si>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</si>
  <si>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</si>
  <si>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</si>
  <si>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</si>
  <si>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</si>
  <si>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</si>
  <si>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</si>
  <si>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</si>
  <si>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</si>
  <si>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</si>
  <si>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</si>
  <si>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</si>
  <si>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</si>
  <si>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</si>
  <si>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</si>
  <si>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</si>
  <si>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</si>
  <si>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</si>
  <si>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</si>
  <si>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</si>
  <si>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</si>
  <si>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</si>
  <si>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</si>
  <si>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</si>
  <si>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</si>
  <si>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</si>
  <si>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</si>
  <si>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</si>
  <si>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</si>
  <si>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</si>
  <si>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</si>
  <si>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</si>
  <si>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</si>
  <si>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</si>
  <si>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</si>
  <si>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</si>
  <si>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</si>
  <si>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</si>
  <si>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</si>
  <si>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</si>
  <si>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</si>
  <si>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</si>
  <si>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</si>
  <si>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</si>
  <si>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</si>
  <si>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</si>
  <si>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</si>
  <si>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</si>
  <si>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</si>
  <si>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</si>
  <si>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</si>
  <si>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</si>
  <si>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</si>
  <si>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</si>
  <si>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</si>
  <si>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</si>
  <si>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</si>
  <si>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</si>
  <si>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</si>
  <si>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</si>
  <si>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</si>
  <si>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</si>
  <si>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</si>
  <si>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</si>
  <si>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</si>
  <si>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</si>
  <si>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</si>
  <si>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</si>
  <si>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</si>
  <si>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</si>
  <si>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</si>
  <si>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</si>
  <si>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</si>
  <si>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</si>
  <si>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</si>
  <si>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</si>
  <si>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</si>
  <si>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</si>
  <si>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</si>
  <si>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</si>
  <si>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</si>
  <si>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</si>
  <si>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</si>
  <si>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</si>
  <si>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</si>
  <si>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</si>
  <si>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</si>
  <si>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</si>
  <si>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</si>
  <si>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</si>
  <si>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</si>
  <si>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</si>
  <si>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</si>
  <si>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</si>
  <si>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</si>
  <si>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</si>
  <si>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</si>
  <si>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</si>
  <si>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</si>
  <si>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</si>
  <si>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</si>
  <si>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</si>
  <si>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</si>
  <si>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</si>
  <si>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</si>
  <si>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</si>
  <si>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</si>
  <si>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</si>
  <si>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</si>
  <si>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</si>
  <si>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</si>
  <si>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</si>
  <si>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</si>
  <si>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</si>
  <si>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</si>
  <si>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</si>
  <si>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</si>
  <si>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</si>
  <si>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</si>
  <si>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</si>
  <si>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</si>
  <si>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</si>
  <si>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</si>
  <si>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</si>
  <si>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</si>
  <si>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</si>
  <si>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</si>
  <si>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</si>
  <si>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</si>
  <si>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</si>
  <si>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</si>
  <si>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</si>
  <si>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</si>
  <si>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</si>
  <si>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</si>
  <si>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</si>
  <si>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</si>
  <si>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</si>
  <si>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</si>
  <si>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</si>
  <si>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</si>
  <si>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</si>
  <si>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</si>
  <si>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</si>
  <si>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</si>
  <si>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</si>
  <si>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</si>
  <si>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</si>
  <si>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</si>
  <si>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</si>
  <si>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</si>
  <si>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</si>
  <si>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</si>
  <si>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</si>
  <si>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</si>
  <si>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</si>
  <si>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</si>
  <si>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</si>
  <si>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</si>
  <si>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</si>
  <si>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</si>
  <si>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</si>
  <si>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</si>
  <si>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</si>
  <si>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</si>
  <si>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</si>
  <si>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</si>
  <si>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</si>
  <si>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</si>
  <si>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</si>
  <si>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</si>
  <si>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</si>
  <si>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</si>
  <si>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</si>
  <si>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</si>
  <si>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</si>
  <si>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</si>
  <si>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</si>
  <si>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</si>
  <si>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</si>
  <si>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</si>
  <si>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</si>
  <si>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</si>
  <si>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</si>
  <si>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</si>
  <si>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</si>
  <si>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</si>
  <si>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</si>
  <si>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</si>
  <si>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</si>
  <si>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</si>
  <si>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</si>
  <si>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</si>
  <si>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</si>
  <si>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</si>
  <si>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</si>
  <si>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</si>
  <si>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</si>
  <si>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</si>
  <si>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</si>
  <si>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</si>
  <si>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</si>
  <si>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</si>
  <si>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</si>
  <si>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</si>
  <si>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</si>
  <si>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</si>
  <si>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</si>
  <si>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</si>
  <si>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</si>
  <si>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</si>
  <si>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</si>
  <si>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</si>
  <si>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</si>
  <si>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</si>
  <si>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</si>
  <si>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</si>
  <si>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</si>
  <si>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</si>
  <si>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</si>
  <si>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</si>
  <si>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</si>
  <si>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</si>
  <si>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</si>
  <si>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</si>
  <si>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</si>
  <si>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</si>
  <si>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</si>
  <si>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</si>
  <si>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</si>
  <si>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</si>
  <si>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</si>
  <si>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</si>
  <si>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</si>
  <si>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</si>
  <si>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</si>
  <si>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</si>
  <si>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</si>
  <si>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</si>
  <si>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</si>
  <si>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</si>
  <si>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</si>
  <si>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</si>
  <si>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</si>
  <si>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</si>
  <si>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</si>
  <si>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</si>
  <si>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</si>
  <si>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</si>
  <si>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</si>
  <si>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</si>
  <si>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</si>
  <si>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</si>
  <si>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</si>
  <si>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</si>
  <si>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</si>
  <si>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</si>
  <si>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</si>
  <si>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</si>
  <si>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</si>
  <si>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</si>
  <si>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</si>
  <si>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</si>
  <si>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</si>
  <si>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</si>
  <si>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</si>
  <si>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</si>
  <si>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</si>
  <si>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</si>
  <si>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</si>
  <si>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</si>
  <si>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</si>
  <si>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</si>
  <si>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</si>
  <si>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</si>
  <si>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</si>
  <si>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</si>
  <si>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</si>
  <si>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</si>
  <si>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</si>
  <si>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</si>
  <si>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</si>
  <si>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</si>
  <si>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</si>
  <si>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</si>
  <si>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</si>
  <si>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</si>
  <si>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</si>
  <si>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</si>
  <si>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</si>
  <si>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</si>
  <si>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</si>
  <si>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</si>
  <si>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</si>
  <si>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</si>
  <si>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</si>
  <si>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</si>
  <si>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</si>
  <si>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</si>
  <si>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</si>
  <si>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</si>
  <si>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</si>
  <si>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</si>
  <si>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</si>
  <si>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</si>
  <si>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</si>
  <si>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</si>
  <si>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</si>
  <si>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</si>
  <si>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</si>
  <si>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</si>
  <si>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</si>
  <si>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</si>
  <si>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</si>
  <si>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</si>
  <si>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</si>
  <si>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</si>
  <si>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</si>
  <si>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</si>
  <si>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</si>
  <si>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</si>
  <si>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</si>
  <si>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</si>
  <si>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</si>
  <si>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</si>
  <si>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</si>
  <si>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</si>
  <si>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</si>
  <si>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</si>
  <si>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</si>
  <si>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</si>
  <si>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</si>
  <si>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</si>
  <si>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</si>
  <si>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</si>
  <si>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</si>
  <si>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</si>
  <si>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</si>
  <si>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</si>
  <si>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</si>
  <si>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</si>
  <si>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</si>
  <si>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</si>
  <si>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</si>
  <si>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</si>
  <si>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</si>
  <si>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</si>
  <si>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</si>
  <si>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</si>
  <si>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</si>
  <si>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</si>
  <si>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</si>
  <si>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</si>
  <si>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</si>
  <si>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</si>
  <si>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</si>
  <si>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</si>
  <si>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</si>
  <si>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</si>
  <si>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</si>
  <si>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</si>
  <si>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</si>
  <si>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</si>
  <si>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</si>
  <si>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</si>
  <si>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</si>
  <si>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</si>
  <si>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</si>
  <si>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</si>
  <si>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</si>
  <si>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</si>
  <si>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</si>
  <si>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</si>
  <si>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</si>
  <si>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</si>
  <si>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</si>
  <si>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</si>
  <si>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</si>
  <si>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</si>
  <si>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</si>
  <si>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</si>
  <si>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</si>
  <si>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</si>
  <si>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</si>
  <si>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</si>
  <si>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</si>
  <si>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</si>
  <si>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</si>
  <si>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</si>
  <si>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</si>
  <si>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</si>
  <si>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</si>
  <si>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</si>
  <si>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</si>
  <si>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</si>
  <si>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</si>
  <si>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</si>
  <si>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</si>
  <si>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</si>
  <si>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</si>
  <si>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</si>
  <si>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</si>
  <si>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</si>
  <si>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</si>
  <si>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</si>
  <si>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</si>
  <si>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</si>
  <si>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</si>
  <si>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</si>
  <si>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</si>
  <si>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</si>
  <si>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</si>
  <si>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</si>
  <si>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</si>
  <si>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</si>
  <si>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</si>
  <si>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</si>
  <si>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</si>
  <si>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</si>
  <si>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</si>
  <si>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</si>
  <si>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</si>
  <si>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</si>
  <si>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</si>
  <si>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</si>
  <si>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</si>
  <si>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</si>
  <si>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</si>
  <si>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</si>
  <si>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</si>
  <si>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</si>
  <si>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</si>
  <si>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</si>
  <si>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</si>
  <si>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</si>
  <si>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</si>
  <si>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</si>
  <si>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</si>
  <si>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</si>
  <si>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</si>
  <si>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</si>
  <si>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</si>
  <si>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</si>
  <si>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</si>
  <si>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</si>
  <si>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</si>
  <si>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</si>
  <si>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</si>
  <si>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</si>
  <si>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</si>
  <si>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</si>
  <si>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</si>
  <si>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</si>
  <si>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</si>
  <si>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</si>
  <si>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</si>
  <si>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</si>
  <si>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</si>
  <si>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</si>
  <si>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</si>
  <si>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</si>
  <si>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</si>
  <si>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</si>
  <si>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</si>
  <si>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</si>
  <si>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</si>
  <si>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</si>
  <si>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</si>
  <si>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</si>
  <si>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</si>
  <si>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</si>
  <si>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</si>
  <si>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</si>
  <si>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</si>
  <si>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</si>
  <si>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</si>
  <si>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</si>
  <si>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</si>
  <si>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</si>
  <si>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</si>
  <si>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</si>
  <si>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</si>
  <si>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</si>
  <si>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</si>
  <si>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</si>
  <si>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</si>
  <si>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</si>
  <si>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</si>
  <si>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</si>
  <si>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</si>
  <si>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</si>
  <si>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</si>
  <si>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</si>
  <si>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</si>
  <si>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</si>
  <si>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</si>
  <si>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</si>
  <si>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</si>
  <si>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</si>
  <si>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</si>
  <si>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</si>
  <si>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</si>
  <si>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</si>
  <si>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</si>
  <si>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</si>
  <si>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</si>
  <si>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</si>
  <si>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</si>
  <si>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</si>
  <si>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</si>
  <si>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</si>
  <si>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</si>
  <si>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</si>
  <si>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</si>
  <si>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</si>
  <si>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</si>
  <si>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</si>
  <si>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</si>
  <si>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</si>
  <si>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</si>
  <si>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</si>
  <si>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</si>
  <si>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</si>
  <si>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</si>
  <si>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</si>
  <si>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</si>
  <si>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</si>
  <si>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</si>
  <si>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</si>
  <si>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</si>
  <si>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</si>
  <si>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</si>
  <si>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</si>
  <si>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</si>
  <si>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</si>
  <si>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</si>
  <si>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</si>
  <si>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</si>
  <si>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</si>
  <si>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</si>
  <si>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</si>
  <si>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</si>
  <si>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</si>
  <si>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</si>
  <si>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</si>
  <si>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</si>
  <si>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</si>
  <si>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</si>
  <si>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</si>
  <si>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</si>
  <si>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</si>
  <si>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</si>
  <si>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</si>
  <si>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</si>
  <si>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</si>
  <si>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</si>
  <si>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</si>
  <si>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</si>
  <si>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</si>
  <si>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</si>
  <si>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</si>
  <si>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</si>
  <si>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</si>
  <si>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</si>
  <si>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</si>
  <si>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</si>
  <si>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</si>
  <si>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</si>
  <si>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</si>
  <si>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</si>
  <si>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</si>
  <si>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</si>
  <si>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</si>
  <si>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</si>
  <si>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</si>
  <si>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</si>
  <si>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</si>
  <si>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</si>
  <si>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</si>
  <si>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</si>
  <si>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</si>
  <si>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</si>
  <si>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</si>
  <si>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</si>
  <si>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</si>
  <si>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</si>
  <si>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</si>
  <si>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</si>
  <si>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</si>
  <si>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</si>
  <si>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</si>
  <si>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</si>
  <si>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</si>
  <si>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</si>
  <si>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</si>
  <si>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</si>
  <si>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</si>
  <si>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</si>
  <si>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</si>
  <si>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</si>
  <si>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</si>
  <si>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</si>
  <si>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</si>
  <si>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</si>
  <si>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</si>
  <si>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</si>
  <si>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</si>
  <si>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</si>
  <si>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</si>
  <si>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</si>
  <si>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</si>
  <si>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</si>
  <si>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</si>
  <si>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</si>
  <si>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</si>
  <si>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</si>
  <si>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</si>
  <si>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</si>
  <si>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</si>
  <si>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</si>
  <si>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</si>
  <si>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</si>
  <si>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</si>
  <si>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</si>
  <si>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</si>
  <si>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</si>
  <si>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</si>
  <si>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</si>
  <si>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</si>
  <si>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</si>
  <si>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</si>
  <si>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</si>
  <si>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</si>
  <si>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</si>
  <si>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</si>
  <si>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</si>
  <si>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</si>
  <si>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</si>
  <si>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</si>
  <si>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</si>
  <si>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</si>
  <si>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</si>
  <si>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</si>
  <si>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</si>
  <si>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</si>
  <si>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</si>
  <si>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</si>
  <si>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</si>
  <si>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</si>
  <si>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</si>
  <si>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</si>
  <si>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</si>
  <si>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</si>
  <si>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</si>
  <si>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</si>
  <si>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</si>
  <si>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</si>
  <si>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</si>
  <si>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</si>
  <si>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</si>
  <si>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</si>
  <si>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</si>
  <si>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</si>
  <si>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</si>
  <si>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</si>
  <si>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</si>
  <si>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</si>
  <si>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</si>
  <si>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</si>
  <si>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</si>
  <si>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</si>
  <si>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</si>
  <si>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</si>
  <si>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</si>
  <si>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</si>
  <si>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</si>
  <si>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</si>
  <si>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</si>
  <si>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</si>
  <si>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</si>
  <si>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</si>
  <si>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</si>
  <si>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</si>
  <si>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</si>
  <si>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</si>
  <si>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</si>
  <si>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</si>
  <si>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</si>
  <si>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</si>
  <si>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</si>
  <si>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</si>
  <si>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</si>
  <si>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</si>
  <si>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</si>
  <si>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</si>
  <si>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</si>
  <si>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</si>
  <si>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</si>
  <si>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</si>
  <si>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</si>
  <si>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</si>
  <si>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</si>
  <si>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</si>
  <si>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</si>
  <si>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</si>
  <si>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</si>
  <si>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</si>
  <si>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</si>
  <si>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</si>
  <si>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</si>
  <si>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</si>
  <si>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</si>
  <si>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</si>
  <si>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</si>
  <si>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</si>
  <si>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</si>
  <si>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</si>
  <si>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</si>
  <si>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</si>
  <si>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</si>
  <si>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</si>
  <si>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</si>
  <si>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</si>
  <si>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</si>
  <si>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</si>
  <si>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</si>
  <si>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</si>
  <si>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</si>
  <si>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</si>
  <si>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</si>
  <si>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</si>
  <si>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</si>
  <si>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</si>
  <si>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</si>
  <si>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</si>
  <si>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</si>
  <si>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</si>
  <si>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</si>
  <si>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</si>
  <si>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</si>
  <si>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</si>
  <si>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</si>
  <si>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</si>
  <si>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</si>
  <si>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</si>
  <si>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</si>
  <si>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</si>
  <si>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</si>
  <si>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</si>
  <si>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</si>
  <si>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</si>
  <si>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</si>
  <si>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</si>
  <si>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</si>
  <si>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</si>
  <si>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</si>
  <si>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</si>
  <si>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</si>
  <si>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</si>
  <si>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</si>
  <si>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</si>
  <si>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</si>
  <si>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</si>
  <si>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</si>
  <si>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</si>
  <si>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</si>
  <si>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</si>
  <si>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</si>
  <si>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</si>
  <si>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</si>
  <si>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</si>
  <si>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</si>
  <si>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</si>
  <si>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</si>
  <si>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</si>
  <si>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</si>
  <si>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</si>
  <si>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</si>
  <si>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</si>
  <si>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</si>
  <si>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</si>
  <si>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</si>
  <si>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</si>
  <si>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</si>
  <si>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</si>
  <si>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</si>
  <si>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</si>
  <si>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</si>
  <si>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</si>
  <si>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</si>
  <si>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</si>
  <si>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</si>
  <si>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</si>
  <si>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</si>
  <si>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</si>
  <si>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</si>
  <si>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</si>
  <si>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</si>
  <si>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</si>
  <si>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</si>
  <si>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</si>
  <si>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</si>
  <si>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</si>
  <si>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</si>
  <si>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</si>
  <si>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</si>
  <si>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</si>
  <si>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</si>
  <si>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</si>
  <si>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</si>
  <si>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</si>
  <si>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</si>
  <si>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</si>
  <si>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</si>
  <si>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</si>
  <si>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</si>
  <si>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</si>
  <si>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</si>
  <si>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</si>
  <si>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</si>
  <si>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</si>
  <si>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</si>
  <si>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</si>
  <si>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</si>
  <si>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</si>
  <si>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</si>
  <si>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</si>
  <si>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</si>
  <si>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</si>
  <si>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</si>
  <si>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</si>
  <si>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</si>
  <si>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</si>
  <si>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</si>
  <si>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</si>
  <si>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</si>
  <si>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</si>
  <si>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</si>
  <si>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</si>
  <si>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</si>
  <si>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</si>
  <si>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</si>
  <si>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</si>
  <si>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</si>
  <si>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</si>
  <si>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</si>
  <si>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</si>
  <si>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</si>
  <si>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</si>
  <si>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</si>
  <si>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</si>
  <si>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</si>
  <si>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</si>
  <si>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</si>
  <si>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</si>
  <si>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</si>
  <si>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</si>
  <si>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</si>
  <si>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</si>
  <si>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</si>
  <si>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</si>
  <si>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</si>
  <si>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</si>
  <si>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</si>
  <si>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</si>
  <si>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</si>
  <si>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</si>
  <si>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</si>
  <si>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</si>
  <si>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</si>
  <si>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</si>
  <si>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</si>
  <si>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</si>
  <si>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</si>
  <si>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</si>
  <si>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</si>
  <si>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</si>
  <si>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</si>
  <si>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</si>
  <si>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</si>
  <si>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</si>
  <si>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</si>
  <si>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</si>
  <si>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</si>
  <si>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</si>
  <si>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</si>
  <si>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</si>
  <si>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</si>
  <si>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</si>
  <si>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</si>
  <si>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</si>
  <si>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</si>
  <si>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</si>
  <si>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</si>
  <si>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</si>
  <si>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</si>
  <si>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</si>
  <si>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</si>
  <si>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</si>
  <si>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</si>
  <si>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</si>
  <si>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</si>
  <si>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</si>
  <si>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</si>
  <si>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</si>
  <si>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</si>
  <si>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</si>
  <si>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</si>
  <si>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</si>
  <si>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</si>
  <si>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</si>
  <si>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</si>
  <si>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</si>
  <si>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</si>
  <si>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</si>
  <si>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</si>
  <si>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</si>
  <si>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</si>
  <si>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</si>
  <si>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</si>
  <si>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</si>
  <si>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</si>
  <si>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</si>
  <si>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</si>
  <si>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</si>
  <si>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</si>
  <si>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</si>
  <si>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</si>
  <si>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</si>
  <si>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</si>
  <si>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</si>
  <si>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</si>
  <si>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</si>
  <si>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</si>
  <si>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</si>
  <si>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</si>
  <si>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</si>
  <si>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</si>
  <si>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</si>
  <si>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</si>
  <si>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</si>
  <si>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</si>
  <si>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</si>
  <si>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</si>
  <si>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</si>
  <si>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</si>
  <si>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</si>
  <si>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</si>
  <si>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</si>
  <si>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</si>
  <si>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</si>
  <si>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</si>
  <si>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</si>
  <si>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</si>
  <si>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</si>
  <si>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</si>
  <si>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</si>
  <si>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</si>
  <si>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</si>
  <si>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</si>
  <si>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</si>
  <si>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</si>
  <si>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</si>
  <si>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</si>
  <si>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</si>
  <si>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</si>
  <si>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</si>
  <si>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</si>
  <si>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</si>
  <si>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</si>
  <si>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</si>
  <si>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</si>
  <si>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</si>
  <si>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</si>
  <si>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</si>
  <si>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</si>
  <si>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</si>
  <si>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</si>
  <si>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</si>
  <si>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</si>
  <si>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</si>
  <si>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</si>
  <si>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</si>
  <si>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</si>
  <si>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</si>
  <si>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</si>
  <si>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</si>
  <si>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</si>
  <si>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</si>
  <si>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</si>
  <si>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</si>
  <si>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</si>
  <si>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</si>
  <si>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</si>
  <si>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</si>
  <si>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</si>
  <si>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</si>
  <si>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</si>
  <si>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</si>
  <si>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</si>
  <si>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</si>
  <si>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</si>
  <si>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</si>
  <si>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</si>
  <si>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</si>
  <si>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</si>
  <si>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</si>
  <si>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</si>
  <si>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</si>
  <si>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</si>
  <si>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</si>
  <si>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</si>
  <si>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</si>
  <si>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</si>
  <si>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</si>
  <si>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</si>
  <si>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</si>
  <si>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</si>
  <si>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</si>
  <si>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</si>
  <si>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</si>
  <si>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</si>
  <si>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</si>
  <si>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</si>
  <si>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</si>
  <si>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</si>
  <si>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</si>
  <si>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</si>
  <si>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</si>
  <si>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</si>
  <si>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</si>
  <si>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</si>
  <si>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</si>
  <si>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</si>
  <si>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</si>
  <si>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</si>
  <si>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</si>
  <si>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</si>
  <si>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</si>
  <si>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</si>
  <si>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</si>
  <si>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</si>
  <si>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</si>
  <si>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</si>
  <si>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</si>
  <si>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</si>
  <si>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</si>
  <si>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</si>
  <si>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</si>
  <si>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</si>
  <si>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</si>
  <si>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</si>
  <si>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</si>
  <si>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</si>
  <si>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</si>
  <si>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</si>
  <si>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</si>
  <si>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</si>
  <si>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</si>
  <si>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</si>
  <si>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</si>
  <si>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</si>
  <si>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</si>
  <si>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</si>
  <si>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</si>
  <si>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</si>
  <si>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</si>
  <si>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</si>
  <si>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</si>
  <si>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</si>
  <si>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</si>
  <si>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</si>
  <si>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</si>
  <si>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</si>
  <si>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</si>
  <si>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</si>
  <si>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</si>
  <si>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</si>
  <si>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</si>
  <si>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</si>
  <si>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</si>
  <si>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</si>
  <si>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</si>
  <si>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</si>
  <si>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</si>
  <si>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</si>
  <si>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</si>
  <si>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</si>
  <si>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</si>
  <si>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</si>
  <si>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</si>
  <si>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</si>
  <si>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</si>
  <si>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</si>
  <si>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</si>
  <si>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</si>
  <si>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</si>
  <si>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</si>
  <si>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</si>
  <si>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</si>
  <si>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</si>
  <si>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</si>
  <si>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</si>
  <si>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</si>
  <si>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</si>
  <si>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</si>
  <si>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</si>
  <si>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</si>
  <si>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</si>
  <si>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</si>
  <si>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</si>
  <si>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</si>
  <si>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</si>
  <si>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</si>
  <si>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</si>
  <si>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</si>
  <si>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</si>
  <si>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</si>
  <si>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</si>
  <si>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</si>
  <si>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</si>
  <si>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</si>
  <si>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</si>
  <si>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</si>
  <si>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</si>
  <si>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</si>
  <si>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</si>
  <si>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</si>
  <si>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</si>
  <si>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</si>
  <si>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</si>
  <si>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</si>
  <si>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</si>
  <si>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</si>
  <si>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</si>
  <si>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</si>
  <si>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</si>
  <si>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</si>
  <si>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</si>
  <si>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</si>
  <si>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</si>
  <si>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</si>
  <si>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</si>
  <si>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</si>
  <si>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</si>
  <si>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</si>
  <si>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</si>
  <si>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</si>
  <si>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</si>
  <si>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</si>
  <si>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</si>
  <si>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</si>
  <si>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</si>
  <si>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</si>
  <si>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</si>
  <si>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</si>
  <si>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</si>
  <si>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</si>
  <si>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</si>
  <si>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</si>
  <si>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</si>
  <si>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</si>
  <si>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</si>
  <si>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</si>
  <si>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</si>
  <si>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</si>
  <si>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</si>
  <si>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</si>
  <si>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</si>
  <si>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</si>
  <si>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</si>
  <si>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</si>
  <si>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</si>
  <si>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</si>
  <si>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</si>
  <si>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</si>
  <si>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</si>
  <si>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</si>
  <si>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</si>
  <si>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</si>
  <si>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</si>
  <si>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</si>
  <si>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</si>
  <si>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</si>
  <si>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</si>
  <si>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</si>
  <si>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</si>
  <si>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</si>
  <si>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</si>
  <si>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</si>
  <si>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</si>
  <si>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</si>
  <si>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</si>
  <si>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</si>
  <si>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</si>
  <si>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</si>
  <si>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</si>
  <si>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</si>
  <si>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</si>
  <si>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</si>
  <si>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</si>
  <si>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</si>
  <si>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</si>
  <si>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</si>
  <si>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</si>
  <si>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</si>
  <si>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</si>
  <si>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</si>
  <si>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</si>
  <si>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</si>
  <si>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</si>
  <si>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</si>
  <si>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</si>
  <si>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</si>
  <si>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</si>
  <si>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</si>
  <si>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</si>
  <si>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</si>
  <si>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</si>
  <si>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</si>
  <si>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</si>
  <si>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</si>
  <si>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</si>
  <si>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</si>
  <si>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</si>
  <si>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</si>
  <si>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</si>
  <si>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</si>
  <si>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</si>
  <si>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</si>
  <si>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</si>
  <si>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</si>
  <si>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</si>
  <si>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</si>
  <si>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</si>
  <si>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</si>
  <si>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</si>
  <si>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</si>
  <si>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</si>
  <si>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</si>
  <si>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</si>
  <si>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</si>
  <si>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</si>
  <si>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</si>
  <si>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</si>
  <si>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</si>
  <si>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</si>
  <si>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</si>
  <si>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</si>
  <si>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</si>
  <si>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</si>
  <si>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</si>
  <si>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</si>
  <si>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</si>
  <si>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</si>
  <si>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</si>
  <si>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</si>
  <si>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</si>
  <si>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</si>
  <si>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</si>
  <si>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</si>
  <si>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</si>
  <si>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</si>
  <si>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</si>
  <si>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</si>
  <si>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</si>
  <si>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</si>
  <si>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</si>
  <si>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</si>
  <si>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</si>
  <si>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</si>
  <si>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</si>
  <si>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</si>
  <si>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</si>
  <si>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</si>
  <si>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</si>
  <si>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</si>
  <si>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</si>
  <si>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</si>
  <si>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</si>
  <si>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</si>
  <si>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</si>
  <si>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</si>
  <si>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</si>
  <si>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</si>
  <si>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</si>
  <si>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</si>
  <si>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</si>
  <si>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</si>
  <si>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</si>
  <si>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</si>
  <si>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</si>
  <si>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</si>
  <si>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</si>
  <si>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</si>
  <si>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</si>
  <si>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</si>
  <si>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</si>
  <si>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</si>
  <si>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</si>
  <si>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</si>
  <si>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</si>
  <si>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</si>
  <si>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</si>
  <si>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</si>
  <si>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</si>
  <si>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</si>
  <si>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</si>
  <si>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</si>
  <si>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</si>
  <si>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</si>
  <si>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</si>
  <si>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</si>
  <si>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</si>
  <si>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</si>
  <si>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</si>
  <si>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</si>
  <si>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</si>
  <si>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</si>
  <si>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</si>
  <si>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</si>
  <si>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</si>
  <si>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</si>
  <si>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</si>
  <si>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</si>
  <si>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</si>
  <si>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</si>
  <si>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</si>
  <si>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</si>
  <si>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</si>
  <si>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</si>
  <si>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</si>
  <si>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</si>
  <si>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</si>
  <si>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</si>
  <si>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</si>
  <si>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</si>
  <si>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</si>
  <si>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</si>
  <si>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</si>
  <si>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</si>
  <si>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</si>
  <si>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</si>
  <si>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</si>
  <si>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</si>
  <si>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</si>
  <si>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</si>
  <si>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</si>
  <si>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</si>
  <si>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</si>
  <si>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</si>
  <si>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</si>
  <si>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</si>
  <si>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</si>
  <si>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</si>
  <si>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</si>
  <si>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</si>
  <si>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</si>
  <si>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</si>
  <si>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</si>
  <si>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</si>
  <si>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</si>
  <si>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</si>
  <si>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</si>
  <si>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</si>
  <si>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</si>
  <si>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</si>
  <si>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</si>
  <si>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</si>
  <si>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</si>
  <si>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</si>
  <si>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</si>
  <si>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</si>
  <si>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</si>
  <si>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</si>
  <si>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</si>
  <si>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</si>
  <si>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</si>
  <si>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</si>
  <si>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</si>
  <si>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</si>
  <si>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</si>
  <si>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</si>
  <si>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</si>
  <si>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</si>
  <si>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</si>
  <si>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</si>
  <si>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</si>
  <si>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</si>
  <si>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</si>
  <si>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</si>
  <si>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</si>
  <si>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</si>
  <si>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</si>
  <si>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</si>
  <si>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</si>
  <si>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</si>
  <si>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</si>
  <si>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</si>
  <si>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</si>
  <si>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</si>
  <si>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</si>
  <si>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</si>
  <si>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</si>
  <si>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</si>
  <si>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</si>
  <si>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</si>
  <si>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</si>
  <si>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</si>
  <si>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</si>
  <si>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</si>
  <si>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</si>
  <si>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</si>
  <si>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</si>
  <si>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</si>
  <si>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</si>
  <si>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</si>
  <si>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</si>
  <si>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</si>
  <si>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</si>
  <si>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</si>
  <si>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</si>
  <si>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</si>
  <si>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</si>
  <si>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</si>
  <si>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</si>
  <si>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</si>
  <si>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</si>
  <si>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</si>
  <si>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</si>
  <si>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</si>
  <si>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</si>
  <si>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</si>
  <si>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</si>
  <si>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</si>
  <si>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</si>
  <si>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</si>
  <si>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</si>
  <si>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</si>
  <si>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</si>
  <si>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</si>
  <si>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</si>
  <si>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</si>
  <si>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</si>
  <si>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</si>
  <si>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</si>
  <si>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</si>
  <si>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</si>
  <si>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</si>
  <si>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</si>
  <si>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</si>
  <si>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</si>
  <si>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</si>
  <si>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</si>
  <si>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</si>
  <si>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</si>
  <si>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</si>
  <si>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</si>
  <si>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</si>
  <si>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</si>
  <si>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</si>
  <si>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</si>
  <si>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</si>
  <si>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</si>
  <si>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</si>
  <si>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</si>
  <si>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</si>
  <si>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</si>
  <si>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</si>
  <si>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</si>
  <si>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</si>
  <si>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</si>
  <si>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</si>
  <si>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</si>
  <si>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</si>
  <si>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</si>
  <si>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</si>
  <si>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</si>
  <si>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</si>
  <si>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</si>
  <si>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</si>
  <si>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</si>
  <si>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</si>
  <si>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</si>
  <si>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</si>
  <si>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</si>
  <si>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</si>
  <si>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</si>
  <si>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</si>
  <si>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</si>
  <si>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</si>
  <si>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</si>
  <si>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</si>
  <si>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</si>
  <si>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</si>
  <si>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</si>
  <si>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</si>
  <si>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</si>
  <si>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</si>
  <si>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</si>
  <si>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</si>
  <si>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</si>
  <si>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</si>
  <si>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</si>
  <si>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</si>
  <si>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</si>
  <si>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</si>
  <si>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</si>
  <si>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</si>
  <si>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</si>
  <si>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</si>
  <si>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</si>
  <si>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</si>
  <si>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</si>
  <si>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</si>
  <si>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</si>
  <si>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</si>
  <si>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</si>
  <si>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</si>
  <si>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</si>
  <si>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</si>
  <si>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</si>
  <si>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</si>
  <si>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</si>
  <si>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</si>
  <si>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</si>
  <si>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</si>
  <si>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</si>
  <si>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</si>
  <si>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</si>
  <si>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</si>
  <si>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</si>
  <si>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</si>
  <si>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</si>
  <si>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</si>
  <si>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</si>
  <si>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</si>
  <si>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</si>
  <si>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</si>
  <si>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</si>
  <si>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</si>
  <si>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</si>
  <si>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</si>
  <si>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</si>
  <si>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</si>
  <si>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</si>
  <si>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</si>
  <si>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</si>
  <si>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</si>
  <si>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</si>
  <si>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</si>
  <si>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</si>
  <si>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</si>
  <si>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</si>
  <si>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</si>
  <si>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</si>
  <si>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</si>
  <si>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</si>
  <si>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</si>
  <si>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</si>
  <si>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</si>
  <si>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</si>
  <si>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</si>
  <si>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</si>
  <si>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</si>
  <si>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</si>
  <si>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</si>
  <si>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</si>
  <si>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</si>
  <si>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</si>
  <si>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</si>
  <si>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</si>
  <si>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</si>
  <si>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</si>
  <si>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</si>
  <si>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</si>
  <si>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</si>
  <si>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</si>
  <si>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</si>
  <si>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</si>
  <si>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</si>
  <si>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</si>
  <si>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</si>
  <si>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</si>
  <si>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</si>
  <si>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</si>
  <si>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</si>
  <si>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</si>
  <si>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</si>
  <si>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</si>
  <si>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</si>
  <si>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</si>
  <si>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</si>
  <si>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</si>
  <si>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</si>
  <si>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</si>
  <si>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</si>
  <si>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</si>
  <si>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</si>
  <si>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</si>
  <si>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</si>
  <si>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</si>
  <si>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</si>
  <si>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</si>
  <si>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</si>
  <si>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</si>
  <si>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</si>
  <si>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</si>
  <si>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</si>
  <si>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</si>
  <si>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</si>
  <si>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</si>
  <si>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</si>
  <si>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</si>
  <si>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</si>
  <si>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</si>
  <si>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</si>
  <si>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</si>
  <si>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</si>
  <si>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</si>
  <si>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</si>
  <si>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</si>
  <si>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</si>
  <si>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</si>
  <si>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</si>
  <si>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</si>
  <si>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</si>
  <si>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</si>
  <si>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</si>
  <si>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</si>
  <si>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</si>
  <si>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</si>
  <si>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</si>
  <si>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</si>
  <si>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</si>
  <si>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</si>
  <si>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</si>
  <si>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</si>
  <si>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</si>
  <si>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</si>
  <si>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</si>
  <si>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</si>
  <si>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</si>
  <si>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</si>
  <si>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</si>
  <si>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</si>
  <si>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</si>
  <si>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</si>
  <si>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</si>
  <si>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</si>
  <si>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</si>
  <si>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</si>
  <si>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</si>
  <si>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</si>
  <si>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</si>
  <si>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</si>
  <si>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</si>
  <si>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</si>
  <si>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</si>
  <si>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</si>
  <si>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</si>
  <si>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</si>
  <si>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</si>
  <si>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</si>
  <si>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</si>
  <si>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</si>
  <si>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</si>
  <si>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</si>
  <si>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</si>
  <si>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</si>
  <si>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</si>
  <si>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</si>
  <si>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</si>
  <si>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</si>
  <si>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</si>
  <si>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</si>
  <si>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</si>
  <si>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</si>
  <si>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</si>
  <si>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</si>
  <si>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</si>
  <si>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</si>
  <si>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</si>
  <si>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</si>
  <si>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</si>
  <si>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</si>
  <si>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</si>
  <si>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</si>
  <si>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</si>
  <si>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</si>
  <si>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</si>
  <si>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</si>
  <si>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</si>
  <si>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</si>
  <si>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</si>
  <si>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</si>
  <si>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</si>
  <si>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</si>
  <si>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</si>
  <si>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</si>
  <si>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</si>
  <si>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</si>
  <si>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</si>
  <si>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</si>
  <si>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</si>
  <si>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</si>
  <si>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</si>
  <si>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</si>
  <si>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</si>
  <si>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</si>
  <si>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</si>
  <si>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</si>
  <si>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</si>
  <si>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</si>
  <si>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</si>
  <si>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</si>
  <si>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</si>
  <si>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</si>
  <si>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</si>
  <si>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</si>
  <si>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</si>
  <si>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</si>
  <si>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</si>
  <si>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</si>
  <si>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</si>
  <si>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</si>
  <si>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</si>
  <si>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</si>
  <si>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</si>
  <si>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</si>
  <si>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</si>
  <si>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</si>
  <si>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</si>
  <si>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</si>
  <si>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</si>
  <si>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</si>
  <si>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</si>
  <si>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</si>
  <si>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</si>
  <si>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</si>
  <si>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</si>
  <si>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</si>
  <si>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</si>
  <si>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</si>
  <si>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</si>
  <si>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</si>
  <si>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</si>
  <si>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</si>
  <si>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</si>
  <si>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</si>
  <si>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</si>
  <si>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</si>
  <si>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</si>
  <si>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</si>
  <si>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</si>
  <si>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</si>
  <si>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</si>
  <si>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</si>
  <si>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</si>
  <si>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</si>
  <si>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</si>
  <si>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</si>
  <si>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</si>
  <si>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</si>
  <si>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</si>
  <si>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</si>
  <si>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</si>
  <si>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</si>
  <si>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</si>
  <si>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</si>
  <si>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</si>
  <si>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</si>
  <si>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</si>
  <si>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</si>
  <si>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</si>
  <si>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</si>
  <si>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</si>
  <si>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</si>
  <si>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</si>
  <si>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</si>
  <si>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</si>
  <si>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</si>
  <si>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</si>
  <si>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</si>
  <si>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</si>
  <si>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</si>
  <si>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</si>
  <si>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</si>
  <si>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</si>
  <si>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</si>
  <si>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</si>
  <si>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</si>
  <si>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</si>
  <si>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</si>
  <si>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</si>
  <si>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</si>
  <si>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</si>
  <si>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</si>
  <si>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</si>
  <si>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</si>
  <si>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</si>
  <si>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</si>
  <si>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</si>
  <si>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</si>
  <si>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</si>
  <si>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</si>
  <si>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</si>
  <si>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</si>
  <si>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</si>
  <si>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</si>
  <si>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</si>
  <si>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</si>
  <si>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</si>
  <si>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</si>
  <si>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</si>
  <si>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</si>
  <si>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</si>
  <si>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</si>
  <si>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</si>
  <si>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</si>
  <si>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</si>
  <si>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</si>
  <si>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</si>
  <si>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</si>
  <si>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</si>
  <si>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</si>
  <si>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</si>
  <si>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</si>
  <si>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</si>
  <si>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</si>
  <si>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</si>
  <si>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</si>
  <si>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</si>
  <si>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</si>
  <si>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</si>
  <si>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</si>
  <si>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</si>
  <si>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</si>
  <si>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</si>
  <si>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</si>
  <si>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</si>
  <si>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</si>
  <si>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</si>
  <si>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</si>
  <si>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</si>
  <si>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</si>
  <si>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</si>
  <si>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</si>
  <si>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</si>
  <si>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</si>
  <si>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</si>
  <si>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</si>
  <si>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</si>
  <si>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</si>
  <si>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</si>
  <si>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</si>
  <si>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</si>
  <si>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</si>
  <si>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</si>
  <si>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</si>
  <si>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</si>
  <si>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</si>
  <si>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</si>
  <si>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</si>
  <si>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</si>
  <si>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</si>
  <si>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</si>
  <si>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</si>
  <si>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</si>
  <si>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</si>
  <si>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</si>
  <si>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</si>
  <si>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</si>
  <si>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</si>
  <si>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</si>
  <si>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</si>
  <si>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</si>
  <si>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</si>
  <si>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</si>
  <si>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</si>
  <si>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</si>
  <si>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</si>
  <si>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</si>
  <si>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</si>
  <si>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</si>
  <si>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</si>
  <si>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</si>
  <si>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</si>
  <si>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</si>
  <si>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</si>
  <si>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</si>
  <si>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</si>
  <si>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</si>
  <si>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</si>
  <si>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</si>
  <si>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</si>
  <si>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</si>
  <si>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</si>
  <si>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</si>
  <si>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</si>
  <si>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</si>
  <si>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</si>
  <si>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</si>
  <si>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</si>
  <si>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</si>
  <si>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</si>
  <si>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</si>
  <si>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</si>
  <si>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</si>
  <si>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</si>
  <si>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</si>
  <si>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</si>
  <si>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</si>
  <si>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</si>
  <si>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</si>
  <si>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</si>
  <si>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</si>
  <si>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</si>
  <si>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</si>
  <si>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</si>
  <si>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</si>
  <si>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</si>
  <si>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</si>
  <si>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</si>
  <si>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</si>
  <si>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</si>
  <si>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</si>
  <si>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</si>
  <si>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</si>
  <si>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</si>
  <si>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</si>
  <si>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</si>
  <si>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</si>
  <si>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</si>
  <si>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</si>
  <si>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</si>
  <si>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</si>
  <si>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</si>
  <si>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</si>
  <si>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</si>
  <si>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</si>
  <si>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</si>
  <si>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</si>
  <si>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</si>
  <si>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</si>
  <si>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</si>
  <si>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</si>
  <si>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</si>
  <si>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</si>
  <si>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</si>
  <si>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</si>
  <si>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</si>
  <si>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</si>
  <si>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</si>
  <si>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</si>
  <si>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</si>
  <si>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</si>
  <si>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</si>
  <si>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</si>
  <si>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</si>
  <si>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</si>
  <si>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</si>
  <si>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</si>
  <si>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</si>
  <si>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</si>
  <si>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</si>
  <si>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</si>
  <si>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</si>
  <si>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</si>
  <si>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</si>
  <si>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</si>
  <si>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</si>
  <si>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</si>
  <si>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</si>
  <si>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</si>
  <si>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</si>
  <si>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</si>
  <si>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</si>
  <si>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</si>
  <si>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</si>
  <si>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</si>
  <si>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</si>
  <si>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</si>
  <si>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</si>
  <si>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</si>
  <si>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</si>
  <si>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</si>
  <si>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</si>
  <si>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</si>
  <si>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</si>
  <si>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</si>
  <si>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</si>
  <si>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</si>
  <si>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</si>
  <si>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</si>
  <si>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</si>
  <si>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</si>
  <si>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</si>
  <si>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</si>
  <si>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</si>
  <si>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</si>
  <si>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</si>
  <si>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</si>
  <si>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</si>
  <si>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</si>
  <si>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</si>
  <si>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</si>
  <si>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</si>
  <si>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</si>
  <si>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</si>
  <si>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</si>
  <si>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</si>
  <si>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</si>
  <si>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</si>
  <si>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</si>
  <si>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</si>
  <si>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</si>
  <si>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</si>
  <si>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</si>
  <si>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</si>
  <si>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</si>
  <si>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</si>
  <si>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</si>
  <si>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</si>
  <si>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</si>
  <si>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</si>
  <si>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</si>
  <si>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</si>
  <si>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</si>
  <si>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</si>
  <si>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</si>
  <si>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</si>
  <si>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</si>
  <si>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</si>
  <si>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</si>
  <si>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</si>
  <si>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</si>
  <si>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</si>
  <si>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</si>
  <si>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</si>
  <si>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</si>
  <si>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</si>
  <si>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</si>
  <si>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</si>
  <si>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</si>
  <si>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</si>
  <si>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</si>
  <si>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</si>
  <si>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</si>
  <si>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</si>
  <si>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</si>
  <si>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</si>
  <si>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</si>
  <si>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</si>
  <si>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</si>
  <si>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</si>
  <si>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</si>
  <si>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</si>
  <si>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</si>
  <si>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</si>
  <si>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</si>
  <si>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</si>
  <si>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</si>
  <si>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</si>
  <si>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</si>
  <si>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</si>
  <si>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</si>
  <si>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</si>
  <si>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</si>
  <si>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</si>
  <si>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</si>
  <si>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</si>
  <si>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</si>
  <si>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</si>
  <si>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</si>
  <si>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</si>
  <si>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</si>
  <si>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</si>
  <si>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</si>
  <si>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</si>
  <si>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</si>
  <si>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</si>
  <si>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</si>
  <si>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</si>
  <si>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</si>
  <si>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</si>
  <si>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</si>
  <si>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</si>
  <si>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</si>
  <si>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</si>
  <si>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</si>
  <si>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</si>
  <si>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</si>
  <si>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</si>
  <si>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</si>
  <si>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</si>
  <si>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</si>
  <si>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</si>
  <si>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</si>
  <si>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</si>
  <si>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</si>
  <si>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</si>
  <si>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</si>
  <si>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</si>
  <si>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</si>
  <si>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</si>
  <si>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</si>
  <si>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</si>
  <si>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</si>
  <si>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</si>
  <si>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</si>
  <si>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</si>
  <si>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</si>
  <si>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</si>
  <si>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</si>
  <si>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</si>
  <si>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</si>
  <si>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</si>
  <si>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</si>
  <si>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</si>
  <si>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</si>
  <si>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</si>
  <si>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</si>
  <si>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</si>
  <si>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</si>
  <si>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</si>
  <si>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</si>
  <si>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</si>
  <si>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</si>
  <si>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</si>
  <si>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</si>
  <si>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</si>
  <si>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</si>
  <si>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</si>
  <si>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</si>
  <si>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</si>
  <si>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</si>
  <si>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</si>
  <si>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</si>
  <si>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</si>
  <si>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</si>
  <si>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</si>
  <si>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</si>
  <si>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</si>
  <si>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</si>
  <si>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</si>
  <si>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</si>
  <si>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</si>
  <si>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</si>
  <si>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</si>
  <si>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</si>
  <si>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</si>
  <si>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</si>
  <si>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</si>
  <si>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</si>
  <si>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</si>
  <si>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</si>
  <si>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</si>
  <si>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</si>
  <si>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</si>
  <si>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</si>
  <si>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</si>
  <si>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</si>
  <si>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</si>
  <si>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</si>
  <si>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</si>
  <si>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</si>
  <si>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</si>
  <si>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</si>
  <si>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</si>
  <si>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</si>
  <si>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</si>
  <si>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</si>
  <si>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</si>
  <si>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</si>
  <si>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</si>
  <si>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</si>
  <si>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</si>
  <si>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</si>
  <si>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</si>
  <si>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</si>
  <si>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</si>
  <si>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</si>
  <si>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</si>
  <si>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</si>
  <si>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</si>
  <si>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</si>
  <si>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</si>
  <si>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</si>
  <si>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</si>
  <si>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</si>
  <si>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</si>
  <si>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</si>
  <si>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</si>
  <si>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</si>
  <si>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</si>
  <si>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</si>
  <si>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</si>
  <si>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</si>
  <si>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</si>
  <si>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</si>
  <si>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</si>
  <si>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</si>
  <si>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</si>
  <si>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</si>
  <si>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</si>
  <si>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</si>
  <si>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</si>
  <si>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</si>
  <si>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</si>
  <si>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</si>
  <si>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</si>
  <si>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</si>
  <si>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</si>
  <si>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</si>
  <si>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</si>
  <si>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</si>
  <si>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</si>
  <si>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</si>
  <si>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</si>
  <si>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</si>
  <si>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</si>
  <si>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</si>
  <si>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</si>
  <si>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</si>
  <si>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</si>
  <si>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</si>
  <si>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</si>
  <si>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</si>
  <si>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</si>
  <si>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</si>
  <si>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</si>
  <si>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</si>
  <si>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</si>
  <si>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</si>
  <si>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</si>
  <si>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</si>
  <si>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</si>
  <si>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</si>
  <si>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</si>
  <si>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</si>
  <si>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</si>
  <si>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</si>
  <si>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</si>
  <si>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</si>
  <si>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</si>
  <si>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</si>
  <si>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</si>
  <si>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</si>
  <si>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</si>
  <si>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</si>
  <si>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</si>
  <si>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</si>
  <si>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</si>
  <si>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</si>
  <si>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</si>
  <si>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</si>
  <si>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</si>
  <si>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</si>
  <si>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</si>
  <si>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</si>
  <si>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</si>
  <si>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</si>
  <si>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</si>
  <si>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</si>
  <si>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</si>
  <si>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</si>
  <si>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</si>
  <si>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</si>
  <si>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</si>
  <si>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</si>
  <si>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</si>
  <si>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</si>
  <si>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</si>
  <si>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</si>
  <si>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</si>
  <si>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</si>
  <si>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</si>
  <si>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</si>
  <si>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</si>
  <si>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</si>
  <si>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</si>
  <si>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</si>
  <si>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</si>
  <si>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</si>
  <si>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</si>
  <si>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</si>
  <si>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</si>
  <si>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</si>
  <si>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</si>
  <si>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</si>
  <si>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</si>
  <si>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</si>
  <si>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</si>
  <si>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</si>
  <si>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</si>
  <si>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</si>
  <si>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</si>
  <si>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</si>
  <si>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</si>
  <si>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</si>
  <si>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</si>
  <si>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</si>
  <si>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</si>
  <si>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</si>
  <si>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</si>
  <si>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</si>
  <si>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</si>
  <si>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</si>
  <si>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</si>
  <si>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</si>
  <si>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</si>
  <si>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</si>
  <si>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</si>
  <si>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</si>
  <si>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</si>
  <si>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</si>
  <si>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</si>
  <si>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</si>
  <si>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</si>
  <si>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</si>
  <si>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</si>
  <si>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</si>
  <si>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</si>
  <si>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</si>
  <si>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</si>
  <si>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</si>
  <si>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</si>
  <si>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</si>
  <si>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</si>
  <si>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</si>
  <si>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</si>
  <si>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</si>
  <si>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</si>
  <si>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</si>
  <si>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</si>
  <si>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</si>
  <si>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</si>
  <si>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</si>
  <si>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</si>
  <si>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</si>
  <si>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</si>
  <si>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</si>
  <si>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</si>
  <si>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</si>
  <si>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</si>
  <si>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</si>
  <si>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</si>
  <si>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</si>
  <si>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</si>
  <si>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</si>
  <si>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</si>
  <si>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</si>
  <si>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</si>
  <si>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</si>
  <si>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</si>
  <si>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</si>
  <si>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</si>
  <si>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</si>
  <si>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</si>
  <si>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</si>
  <si>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</si>
  <si>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</si>
  <si>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</si>
  <si>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</si>
  <si>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</si>
  <si>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</si>
  <si>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</si>
  <si>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</si>
  <si>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</si>
  <si>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</si>
  <si>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</si>
  <si>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</si>
  <si>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</si>
  <si>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</si>
  <si>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</si>
  <si>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</si>
  <si>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</si>
  <si>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</si>
  <si>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</si>
  <si>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</si>
  <si>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</si>
  <si>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</si>
  <si>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</si>
  <si>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</si>
  <si>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</si>
  <si>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</si>
  <si>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</si>
  <si>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</si>
  <si>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</si>
  <si>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</si>
  <si>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</si>
  <si>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</si>
  <si>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</si>
  <si>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</si>
  <si>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</si>
  <si>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</si>
  <si>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</si>
  <si>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</si>
  <si>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</si>
  <si>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</si>
  <si>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</si>
  <si>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</si>
  <si>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</si>
  <si>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</si>
  <si>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</si>
  <si>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</si>
  <si>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</si>
  <si>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</si>
  <si>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</si>
  <si>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</si>
  <si>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</si>
  <si>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</si>
  <si>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</si>
  <si>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</si>
  <si>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</si>
  <si>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</si>
  <si>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</si>
  <si>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</si>
  <si>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</si>
  <si>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</si>
  <si>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</si>
  <si>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</si>
  <si>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</si>
  <si>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</si>
  <si>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</si>
  <si>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</si>
  <si>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</si>
  <si>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</si>
  <si>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</si>
  <si>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</si>
  <si>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</si>
  <si>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</si>
  <si>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</si>
  <si>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</si>
  <si>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</si>
  <si>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</si>
  <si>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</si>
  <si>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</si>
  <si>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</si>
  <si>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</si>
  <si>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</si>
  <si>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</si>
  <si>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</si>
  <si>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</si>
  <si>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</si>
  <si>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</si>
  <si>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</si>
  <si>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</si>
  <si>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</si>
  <si>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</si>
  <si>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</si>
  <si>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</si>
  <si>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</si>
  <si>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</si>
  <si>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</si>
  <si>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</si>
  <si>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</si>
  <si>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</si>
  <si>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</si>
  <si>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</si>
  <si>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</si>
  <si>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</si>
  <si>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</si>
  <si>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</si>
  <si>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</si>
  <si>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</si>
  <si>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</si>
  <si>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</si>
  <si>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</si>
  <si>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</si>
  <si>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</si>
  <si>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</si>
  <si>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</si>
  <si>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</si>
  <si>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</si>
  <si>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</si>
  <si>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</si>
  <si>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</si>
  <si>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</si>
  <si>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</si>
  <si>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</si>
  <si>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</si>
  <si>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</si>
  <si>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</si>
  <si>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</si>
  <si>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</si>
  <si>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</si>
  <si>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</si>
  <si>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</si>
  <si>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</si>
  <si>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</si>
  <si>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</si>
  <si>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</si>
  <si>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</si>
  <si>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</si>
  <si>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</si>
  <si>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</si>
  <si>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</si>
  <si>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</si>
  <si>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</si>
  <si>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</si>
  <si>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</si>
  <si>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</si>
  <si>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</si>
  <si>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</si>
  <si>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</si>
  <si>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</si>
  <si>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</si>
  <si>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</si>
  <si>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</si>
  <si>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</si>
  <si>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</si>
  <si>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</si>
  <si>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</si>
  <si>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</si>
  <si>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</si>
  <si>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</si>
  <si>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</si>
  <si>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</si>
  <si>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</si>
  <si>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</si>
  <si>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</si>
  <si>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</si>
  <si>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</si>
  <si>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</si>
  <si>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</si>
  <si>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</si>
  <si>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</si>
  <si>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</si>
  <si>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</si>
  <si>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</si>
  <si>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</si>
  <si>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</si>
  <si>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</si>
  <si>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</si>
  <si>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</si>
  <si>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</si>
  <si>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</si>
  <si>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</si>
  <si>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</si>
  <si>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</si>
  <si>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</si>
  <si>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</si>
  <si>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</si>
  <si>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</si>
  <si>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</si>
  <si>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</si>
  <si>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</si>
  <si>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</si>
  <si>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</si>
  <si>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</si>
  <si>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</si>
  <si>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</si>
  <si>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</si>
  <si>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</si>
  <si>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</si>
  <si>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</si>
  <si>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</si>
  <si>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</si>
  <si>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</si>
  <si>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</si>
  <si>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</si>
  <si>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</si>
  <si>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</si>
  <si>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</si>
  <si>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</si>
  <si>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</si>
  <si>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</si>
  <si>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</si>
  <si>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</si>
  <si>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</si>
  <si>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</si>
  <si>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</si>
  <si>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</si>
  <si>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</si>
  <si>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</si>
  <si>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</si>
  <si>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</si>
  <si>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</si>
  <si>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</si>
  <si>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</si>
  <si>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</si>
  <si>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</si>
  <si>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</si>
  <si>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</si>
  <si>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</si>
  <si>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</si>
  <si>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</si>
  <si>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</si>
  <si>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</si>
  <si>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</si>
  <si>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</si>
  <si>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</si>
  <si>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</si>
  <si>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</si>
  <si>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</si>
  <si>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</si>
  <si>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</si>
  <si>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</si>
  <si>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</si>
  <si>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</si>
  <si>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</si>
  <si>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</si>
  <si>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</si>
  <si>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</si>
  <si>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</si>
  <si>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</si>
  <si>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</si>
  <si>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</si>
  <si>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</si>
  <si>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</si>
  <si>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</si>
  <si>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</si>
  <si>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</si>
  <si>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</si>
  <si>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</si>
  <si>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</si>
  <si>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</si>
  <si>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</si>
  <si>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</si>
  <si>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</si>
  <si>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</si>
  <si>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</si>
  <si>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</si>
  <si>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</si>
  <si>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</si>
  <si>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</si>
  <si>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</si>
  <si>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</si>
  <si>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</si>
  <si>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</si>
  <si>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</si>
  <si>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</si>
  <si>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</si>
  <si>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</si>
  <si>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</si>
  <si>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</si>
  <si>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</si>
  <si>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</si>
  <si>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</si>
  <si>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</si>
  <si>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</si>
  <si>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</si>
  <si>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</si>
  <si>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</si>
  <si>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</si>
  <si>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</si>
  <si>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</si>
  <si>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</si>
  <si>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</si>
  <si>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</si>
  <si>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</si>
  <si>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</si>
  <si>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</si>
  <si>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</si>
  <si>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</si>
  <si>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</si>
  <si>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</si>
  <si>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</si>
  <si>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</si>
  <si>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</si>
  <si>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</si>
  <si>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</si>
  <si>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</si>
  <si>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</si>
  <si>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</si>
  <si>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</si>
  <si>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</si>
  <si>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</si>
  <si>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</si>
  <si>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</si>
  <si>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</si>
  <si>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</si>
  <si>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</si>
  <si>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</si>
  <si>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</si>
  <si>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</si>
  <si>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</si>
  <si>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</si>
  <si>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</si>
  <si>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</si>
  <si>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</si>
  <si>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</si>
  <si>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</si>
  <si>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</si>
  <si>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</si>
  <si>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</si>
  <si>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</si>
  <si>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</si>
  <si>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</si>
  <si>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</si>
  <si>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</si>
  <si>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</si>
  <si>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</si>
  <si>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</si>
  <si>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</si>
  <si>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</si>
  <si>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</si>
  <si>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</si>
  <si>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</si>
  <si>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</si>
  <si>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</si>
  <si>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</si>
  <si>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</si>
  <si>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</si>
  <si>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</si>
  <si>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</si>
  <si>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</si>
  <si>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</si>
  <si>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</si>
  <si>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</si>
  <si>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</si>
  <si>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</si>
  <si>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</si>
  <si>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</si>
  <si>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</si>
  <si>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</si>
  <si>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</si>
  <si>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</si>
  <si>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</si>
  <si>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</si>
  <si>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</si>
  <si>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</si>
  <si>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</si>
  <si>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</si>
  <si>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</si>
  <si>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</si>
  <si>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</si>
  <si>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</si>
  <si>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</si>
  <si>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</si>
  <si>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</si>
  <si>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</si>
  <si>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</si>
  <si>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</si>
  <si>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</si>
  <si>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</si>
  <si>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</si>
  <si>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</si>
  <si>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</si>
  <si>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</si>
  <si>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</si>
  <si>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</si>
  <si>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</si>
  <si>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</si>
  <si>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</si>
  <si>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</si>
  <si>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</si>
  <si>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</si>
  <si>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</si>
  <si>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</si>
  <si>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</si>
  <si>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</si>
  <si>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</si>
  <si>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</si>
  <si>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</si>
  <si>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</si>
  <si>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</si>
  <si>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</si>
  <si>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</si>
  <si>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</si>
  <si>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</si>
  <si>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</si>
  <si>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</si>
  <si>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</si>
  <si>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</si>
  <si>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</si>
  <si>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</si>
  <si>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</si>
  <si>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</si>
  <si>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</si>
  <si>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</si>
  <si>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</si>
  <si>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</si>
  <si>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</si>
  <si>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</si>
  <si>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</si>
  <si>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</si>
  <si>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</si>
  <si>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</si>
  <si>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</si>
  <si>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</si>
  <si>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</si>
  <si>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</si>
  <si>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</si>
  <si>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</si>
  <si>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</si>
  <si>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</si>
  <si>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</si>
  <si>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</si>
  <si>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</si>
  <si>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</si>
  <si>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</si>
  <si>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</si>
  <si>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</si>
  <si>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</si>
  <si>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</si>
  <si>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</si>
  <si>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</si>
  <si>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</si>
  <si>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</si>
  <si>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</si>
  <si>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</si>
  <si>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</si>
  <si>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</si>
  <si>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</si>
  <si>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</si>
  <si>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</si>
  <si>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</si>
  <si>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</si>
  <si>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</si>
  <si>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</si>
  <si>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</si>
  <si>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</si>
  <si>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</si>
  <si>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</si>
  <si>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</si>
  <si>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</si>
  <si>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</si>
  <si>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</si>
  <si>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</si>
  <si>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</si>
  <si>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</si>
  <si>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</si>
  <si>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</si>
  <si>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</si>
  <si>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</si>
  <si>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</si>
  <si>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</si>
  <si>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</si>
  <si>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</si>
  <si>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</si>
  <si>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</si>
  <si>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</si>
  <si>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</si>
  <si>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</si>
  <si>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</si>
  <si>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</si>
  <si>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</si>
  <si>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</si>
  <si>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</si>
  <si>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</si>
  <si>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</si>
  <si>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</si>
  <si>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</si>
  <si>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</si>
  <si>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</si>
  <si>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</si>
  <si>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</si>
  <si>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</si>
  <si>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</si>
  <si>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</si>
  <si>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</si>
  <si>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</si>
  <si>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</si>
  <si>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</si>
  <si>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</si>
  <si>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</si>
  <si>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</si>
  <si>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</si>
  <si>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</si>
  <si>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</si>
  <si>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</si>
  <si>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</si>
  <si>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</si>
  <si>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</si>
  <si>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</si>
  <si>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</si>
  <si>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</si>
  <si>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</si>
  <si>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</si>
  <si>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</si>
  <si>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</si>
  <si>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</si>
  <si>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</si>
  <si>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</si>
  <si>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</si>
  <si>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</si>
  <si>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</si>
  <si>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</si>
  <si>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</si>
  <si>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</si>
  <si>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</si>
  <si>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</si>
  <si>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</si>
  <si>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</si>
  <si>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</si>
  <si>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</si>
  <si>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</si>
  <si>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</si>
  <si>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</si>
  <si>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</si>
  <si>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</si>
  <si>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</si>
  <si>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</si>
  <si>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</si>
  <si>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</si>
  <si>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</si>
  <si>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</si>
  <si>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</si>
  <si>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</si>
  <si>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</si>
  <si>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</si>
  <si>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</si>
  <si>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</si>
  <si>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</si>
  <si>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</si>
  <si>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</si>
  <si>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</si>
  <si>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</si>
  <si>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</si>
  <si>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</si>
  <si>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</si>
  <si>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</si>
  <si>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</si>
  <si>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</si>
  <si>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</si>
  <si>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</si>
  <si>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</si>
  <si>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</si>
  <si>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</si>
  <si>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</si>
  <si>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</si>
  <si>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</si>
  <si>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</si>
  <si>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</si>
  <si>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</si>
  <si>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</si>
  <si>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</si>
  <si>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</si>
  <si>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</si>
  <si>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</si>
  <si>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</si>
  <si>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</si>
  <si>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</si>
  <si>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</si>
  <si>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</si>
  <si>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</si>
  <si>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</si>
  <si>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</si>
  <si>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</si>
  <si>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</si>
  <si>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</si>
  <si>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</si>
  <si>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</si>
  <si>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</si>
  <si>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</si>
  <si>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</si>
  <si>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</si>
  <si>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</si>
  <si>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</si>
  <si>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</si>
  <si>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</si>
  <si>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</si>
  <si>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</si>
  <si>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</si>
  <si>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</si>
  <si>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</si>
  <si>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</si>
  <si>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</si>
  <si>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</si>
  <si>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</si>
  <si>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</si>
  <si>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</si>
  <si>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</si>
  <si>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</si>
  <si>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</si>
  <si>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</si>
  <si>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</si>
  <si>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</si>
  <si>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</si>
  <si>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</si>
  <si>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</si>
  <si>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</si>
  <si>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</si>
  <si>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</si>
  <si>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</si>
  <si>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</si>
  <si>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</si>
  <si>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</si>
  <si>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</si>
  <si>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</si>
  <si>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</si>
  <si>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</si>
  <si>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</si>
  <si>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</si>
  <si>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</si>
  <si>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</si>
  <si>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</si>
  <si>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</si>
  <si>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</si>
  <si>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</si>
  <si>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</si>
  <si>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</si>
  <si>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</si>
  <si>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</si>
  <si>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</si>
  <si>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</si>
  <si>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</si>
  <si>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</si>
  <si>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</si>
  <si>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</si>
  <si>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</si>
  <si>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</si>
  <si>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</si>
  <si>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</si>
  <si>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</si>
  <si>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</si>
  <si>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</si>
  <si>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</si>
  <si>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</si>
  <si>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</si>
  <si>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</si>
  <si>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</si>
  <si>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</si>
  <si>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</si>
  <si>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</si>
  <si>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</si>
  <si>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</si>
  <si>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</si>
  <si>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</si>
  <si>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</si>
  <si>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</si>
  <si>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</si>
  <si>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</si>
  <si>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</si>
  <si>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</si>
  <si>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</si>
  <si>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</si>
  <si>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</si>
  <si>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</si>
  <si>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</si>
  <si>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</si>
  <si>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</si>
  <si>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</si>
  <si>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</si>
  <si>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</si>
  <si>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</si>
  <si>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</si>
  <si>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</si>
  <si>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</si>
  <si>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</si>
  <si>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</si>
  <si>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</si>
  <si>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</si>
  <si>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</si>
  <si>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</si>
  <si>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</si>
  <si>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</si>
  <si>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</si>
  <si>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</si>
  <si>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</si>
  <si>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</si>
  <si>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</si>
  <si>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</si>
  <si>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</si>
  <si>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</si>
  <si>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</si>
  <si>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</si>
  <si>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</si>
  <si>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</si>
  <si>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</si>
  <si>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</si>
  <si>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</si>
  <si>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</si>
  <si>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</si>
  <si>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</si>
  <si>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</si>
  <si>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</si>
  <si>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</si>
  <si>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</si>
  <si>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</si>
  <si>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</si>
  <si>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</si>
  <si>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</si>
  <si>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</si>
  <si>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</si>
  <si>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</si>
  <si>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</si>
  <si>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</si>
  <si>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</si>
  <si>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</si>
  <si>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</si>
  <si>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</si>
  <si>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</si>
  <si>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</si>
  <si>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</si>
  <si>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</si>
  <si>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</si>
  <si>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</si>
  <si>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</si>
  <si>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</si>
  <si>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</si>
  <si>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</si>
  <si>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</si>
  <si>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</si>
  <si>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</si>
  <si>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</si>
  <si>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</si>
  <si>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</si>
  <si>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</si>
  <si>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</si>
  <si>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</si>
  <si>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</si>
  <si>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</si>
  <si>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</si>
  <si>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</si>
  <si>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</si>
  <si>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</si>
  <si>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</si>
  <si>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</si>
  <si>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</si>
  <si>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</si>
  <si>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</si>
  <si>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</si>
  <si>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</si>
  <si>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</si>
  <si>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</si>
  <si>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</si>
  <si>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</si>
  <si>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</si>
  <si>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</si>
  <si>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</si>
  <si>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</si>
  <si>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</si>
  <si>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</si>
  <si>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</si>
  <si>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</si>
  <si>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</si>
  <si>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</si>
  <si>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</si>
  <si>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</si>
  <si>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</si>
  <si>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</si>
  <si>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</si>
  <si>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</si>
  <si>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</si>
  <si>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</si>
  <si>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</si>
  <si>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</si>
  <si>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</si>
  <si>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</si>
  <si>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</si>
  <si>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</si>
  <si>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</si>
  <si>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</si>
  <si>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</si>
  <si>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</si>
  <si>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</si>
  <si>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</si>
  <si>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</si>
  <si>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</si>
  <si>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</si>
  <si>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</si>
  <si>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</si>
  <si>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</si>
  <si>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</si>
  <si>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</si>
  <si>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</si>
  <si>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</si>
  <si>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</si>
  <si>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</si>
  <si>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</si>
  <si>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</si>
  <si>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</si>
  <si>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</si>
  <si>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</si>
  <si>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</si>
  <si>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</si>
  <si>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</si>
  <si>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</si>
  <si>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</si>
  <si>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</si>
  <si>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</si>
  <si>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</si>
  <si>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</si>
  <si>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</si>
  <si>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</si>
  <si>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</si>
  <si>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</si>
  <si>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</si>
  <si>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</si>
  <si>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</si>
  <si>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</si>
  <si>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</si>
  <si>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</si>
  <si>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</si>
  <si>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</si>
  <si>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</si>
  <si>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</si>
  <si>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</si>
  <si>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</si>
  <si>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</si>
  <si>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</si>
  <si>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</si>
  <si>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</si>
  <si>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</si>
  <si>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</si>
  <si>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</si>
  <si>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</si>
  <si>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</si>
  <si>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</si>
  <si>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</si>
  <si>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</si>
  <si>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</si>
  <si>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</si>
  <si>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</si>
  <si>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</si>
  <si>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</si>
  <si>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</si>
  <si>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</si>
  <si>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</si>
  <si>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</si>
  <si>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</si>
  <si>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</si>
  <si>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</si>
  <si>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</si>
  <si>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</si>
  <si>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</si>
  <si>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</si>
  <si>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</si>
  <si>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</si>
  <si>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</si>
  <si>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</si>
  <si>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</si>
  <si>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</si>
  <si>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</si>
  <si>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</si>
  <si>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</si>
  <si>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</si>
  <si>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</si>
  <si>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</si>
  <si>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</si>
  <si>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</si>
  <si>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</si>
  <si>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</si>
  <si>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</si>
  <si>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</si>
  <si>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</si>
  <si>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</si>
  <si>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</si>
  <si>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</si>
  <si>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</si>
  <si>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</si>
  <si>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</si>
  <si>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</si>
  <si>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</si>
  <si>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</si>
  <si>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</si>
  <si>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</si>
  <si>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</si>
  <si>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</si>
  <si>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</si>
  <si>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</si>
  <si>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</si>
  <si>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</si>
  <si>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</si>
  <si>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</si>
  <si>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</si>
  <si>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</si>
  <si>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</si>
  <si>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</si>
  <si>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</si>
  <si>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</si>
  <si>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</si>
  <si>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</si>
  <si>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</si>
  <si>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</si>
  <si>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</si>
  <si>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</si>
  <si>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</si>
  <si>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</si>
  <si>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</si>
  <si>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</si>
  <si>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</si>
  <si>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</si>
  <si>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</si>
  <si>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</si>
  <si>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</si>
  <si>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</si>
  <si>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</si>
  <si>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</si>
  <si>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</si>
  <si>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</si>
  <si>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</si>
  <si>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</si>
  <si>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</si>
  <si>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</si>
  <si>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</si>
  <si>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</si>
  <si>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</si>
  <si>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</si>
  <si>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</si>
  <si>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</si>
  <si>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</si>
  <si>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</si>
  <si>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</si>
  <si>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</si>
  <si>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</si>
  <si>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</si>
  <si>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</si>
  <si>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</si>
  <si>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</si>
  <si>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</si>
  <si>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</si>
  <si>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</si>
  <si>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</si>
  <si>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</si>
  <si>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</si>
  <si>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</si>
  <si>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</si>
  <si>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</si>
  <si>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</si>
  <si>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</si>
  <si>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</si>
  <si>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</si>
  <si>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</si>
  <si>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</si>
  <si>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</si>
  <si>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</si>
  <si>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</si>
  <si>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</si>
  <si>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</si>
  <si>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</si>
  <si>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</si>
  <si>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</si>
  <si>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</si>
  <si>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</si>
  <si>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</si>
  <si>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</si>
  <si>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</si>
  <si>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</si>
  <si>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</si>
  <si>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</si>
  <si>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</si>
  <si>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</si>
  <si>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</si>
  <si>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</si>
  <si>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</si>
  <si>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</si>
  <si>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</si>
  <si>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</si>
  <si>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</si>
  <si>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</si>
  <si>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</si>
  <si>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</si>
  <si>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</si>
  <si>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</si>
  <si>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</si>
  <si>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</si>
  <si>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</si>
  <si>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</si>
  <si>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</si>
  <si>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</si>
  <si>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</si>
  <si>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</si>
  <si>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</si>
  <si>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</si>
  <si>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</si>
  <si>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</si>
  <si>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</si>
  <si>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</si>
  <si>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</si>
  <si>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</si>
  <si>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</si>
  <si>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</si>
  <si>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</si>
  <si>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</si>
  <si>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</si>
  <si>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</si>
  <si>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</si>
  <si>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</si>
  <si>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</si>
  <si>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</si>
  <si>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</si>
  <si>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</si>
  <si>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</si>
  <si>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</si>
  <si>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</si>
  <si>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</si>
  <si>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</si>
  <si>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</si>
  <si>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</si>
  <si>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</si>
  <si>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</si>
  <si>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</si>
  <si>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</si>
  <si>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</si>
  <si>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</si>
  <si>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</si>
  <si>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</si>
  <si>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</si>
  <si>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</si>
  <si>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</si>
  <si>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</si>
  <si>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</si>
  <si>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</si>
  <si>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</si>
  <si>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</si>
  <si>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</si>
  <si>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</si>
  <si>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</si>
  <si>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</si>
  <si>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</si>
  <si>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</si>
  <si>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</si>
  <si>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</si>
  <si>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</si>
  <si>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</si>
  <si>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</si>
  <si>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</si>
  <si>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</si>
  <si>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</si>
  <si>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</si>
  <si>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</si>
  <si>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</si>
  <si>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</si>
  <si>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</si>
  <si>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</si>
  <si>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</si>
  <si>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</si>
  <si>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</si>
  <si>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</si>
  <si>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</si>
  <si>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</si>
  <si>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</si>
  <si>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</si>
  <si>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</si>
  <si>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</si>
  <si>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</si>
  <si>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</si>
  <si>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</si>
  <si>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</si>
  <si>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</si>
  <si>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</si>
  <si>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</si>
  <si>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</si>
  <si>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</si>
  <si>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</si>
  <si>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</si>
  <si>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</si>
  <si>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</si>
  <si>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</si>
  <si>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</si>
  <si>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</si>
  <si>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</si>
  <si>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</si>
  <si>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</si>
  <si>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</si>
  <si>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</si>
  <si>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</si>
  <si>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</si>
  <si>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</si>
  <si>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</si>
  <si>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</si>
  <si>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</si>
  <si>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</si>
  <si>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</si>
  <si>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</si>
  <si>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</si>
  <si>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</si>
  <si>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</si>
  <si>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</si>
  <si>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</si>
  <si>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</si>
  <si>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</si>
  <si>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</si>
  <si>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</si>
  <si>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</si>
  <si>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</si>
  <si>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</si>
  <si>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</si>
  <si>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</si>
  <si>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</si>
  <si>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</si>
  <si>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</si>
  <si>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</si>
  <si>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</si>
  <si>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</si>
  <si>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</si>
  <si>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</si>
  <si>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</si>
  <si>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</si>
  <si>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</si>
  <si>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</si>
  <si>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</si>
  <si>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</si>
  <si>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</si>
  <si>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</si>
  <si>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</si>
  <si>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</si>
  <si>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</si>
  <si>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</si>
  <si>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</si>
  <si>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</si>
  <si>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</si>
  <si>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</si>
  <si>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</si>
  <si>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</si>
  <si>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</si>
  <si>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</si>
  <si>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</si>
  <si>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</si>
  <si>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</si>
  <si>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</si>
  <si>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</si>
  <si>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</si>
  <si>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</si>
  <si>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</si>
  <si>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</si>
  <si>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</si>
  <si>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</si>
  <si>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</si>
  <si>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</si>
  <si>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</si>
  <si>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</si>
  <si>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</si>
  <si>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</si>
  <si>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</si>
  <si>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</si>
  <si>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</si>
  <si>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</si>
  <si>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</si>
  <si>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</si>
  <si>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</si>
  <si>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</si>
  <si>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</si>
  <si>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</si>
  <si>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</si>
  <si>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</si>
  <si>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</si>
  <si>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</si>
  <si>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</si>
  <si>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</si>
  <si>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</si>
  <si>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</si>
  <si>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</si>
  <si>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</si>
  <si>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</si>
  <si>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</si>
  <si>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</si>
  <si>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</si>
  <si>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</si>
  <si>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</si>
  <si>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</si>
  <si>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</si>
  <si>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</si>
  <si>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</si>
  <si>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</si>
  <si>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</si>
  <si>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</si>
  <si>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</si>
  <si>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</si>
  <si>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</si>
  <si>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</si>
  <si>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</si>
  <si>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</si>
  <si>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</si>
  <si>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</si>
  <si>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</si>
  <si>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</si>
  <si>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</si>
  <si>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</si>
  <si>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</si>
  <si>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</si>
  <si>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</si>
  <si>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</si>
  <si>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</si>
  <si>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</si>
  <si>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</si>
  <si>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</si>
  <si>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</si>
  <si>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</si>
  <si>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</si>
  <si>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</si>
  <si>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</si>
  <si>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</si>
  <si>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</si>
  <si>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</si>
  <si>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</si>
  <si>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</si>
  <si>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</si>
  <si>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</si>
  <si>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</si>
  <si>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</si>
  <si>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</si>
  <si>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</si>
  <si>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</si>
  <si>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</si>
  <si>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</si>
  <si>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</si>
  <si>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</si>
  <si>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</si>
  <si>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</si>
  <si>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</si>
  <si>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</si>
  <si>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</si>
  <si>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</si>
  <si>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</si>
  <si>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</si>
  <si>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</si>
  <si>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</si>
  <si>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</si>
  <si>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</si>
  <si>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</si>
  <si>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</si>
  <si>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</si>
  <si>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</si>
  <si>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</si>
  <si>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</si>
  <si>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</si>
  <si>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</si>
  <si>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</si>
  <si>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</si>
  <si>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</si>
  <si>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</si>
  <si>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</si>
  <si>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</si>
  <si>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</si>
  <si>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</si>
  <si>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</si>
  <si>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</si>
  <si>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</si>
  <si>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</si>
  <si>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</si>
  <si>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</si>
  <si>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</si>
  <si>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</si>
  <si>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</si>
  <si>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</si>
  <si>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</si>
  <si>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</si>
  <si>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</si>
  <si>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</si>
  <si>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</si>
  <si>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</si>
  <si>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</si>
  <si>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</si>
  <si>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</si>
  <si>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</si>
  <si>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</si>
  <si>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</si>
  <si>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</si>
  <si>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</si>
  <si>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</si>
  <si>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</si>
  <si>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</si>
  <si>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</si>
  <si>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</si>
  <si>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</si>
  <si>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</si>
  <si>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</si>
  <si>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</si>
  <si>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</si>
  <si>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</si>
  <si>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</si>
  <si>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</si>
  <si>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</si>
  <si>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</si>
  <si>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</si>
  <si>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</si>
  <si>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</si>
  <si>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</si>
  <si>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</si>
  <si>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</si>
  <si>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</si>
  <si>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</si>
  <si>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</si>
  <si>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</si>
  <si>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</si>
  <si>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</si>
  <si>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</si>
  <si>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</si>
  <si>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</si>
  <si>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</si>
  <si>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</si>
  <si>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</si>
  <si>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</si>
  <si>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</si>
  <si>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</si>
  <si>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</si>
  <si>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</si>
  <si>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</si>
  <si>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</si>
  <si>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</si>
  <si>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</si>
  <si>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</si>
  <si>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</si>
  <si>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</si>
  <si>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</si>
  <si>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</si>
  <si>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</si>
  <si>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</si>
  <si>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</si>
  <si>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</si>
  <si>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</si>
  <si>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</si>
  <si>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</si>
  <si>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</si>
  <si>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</si>
  <si>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</si>
  <si>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</si>
  <si>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</si>
  <si>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</si>
  <si>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</si>
  <si>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</si>
  <si>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</si>
  <si>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</si>
  <si>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</si>
  <si>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</si>
  <si>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</si>
  <si>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</si>
  <si>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</si>
  <si>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</si>
  <si>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</si>
  <si>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</si>
  <si>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</si>
  <si>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</si>
  <si>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</si>
  <si>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</si>
  <si>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</si>
  <si>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</si>
  <si>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</si>
  <si>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</si>
  <si>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</si>
  <si>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</si>
  <si>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</si>
  <si>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</si>
  <si>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</si>
  <si>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</si>
  <si>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</si>
  <si>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</si>
  <si>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</si>
  <si>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</si>
  <si>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</si>
  <si>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</si>
  <si>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</si>
  <si>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</si>
  <si>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</si>
  <si>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</si>
  <si>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</si>
  <si>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</si>
  <si>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</si>
  <si>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</si>
  <si>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</si>
  <si>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</si>
  <si>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</si>
  <si>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</si>
  <si>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</si>
  <si>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</si>
  <si>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</si>
  <si>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</si>
  <si>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</si>
  <si>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</si>
  <si>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</si>
  <si>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</si>
  <si>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</si>
  <si>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</si>
  <si>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</si>
  <si>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</si>
  <si>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</si>
  <si>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</si>
  <si>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</si>
  <si>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</si>
  <si>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</si>
  <si>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</si>
  <si>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</si>
  <si>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</si>
  <si>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</si>
  <si>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</si>
  <si>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</si>
  <si>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</si>
  <si>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</si>
  <si>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</si>
  <si>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</si>
  <si>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</si>
  <si>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</si>
  <si>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</si>
  <si>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</si>
  <si>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</si>
  <si>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</si>
  <si>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</si>
  <si>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</si>
  <si>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</si>
  <si>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</si>
  <si>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</si>
  <si>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</si>
  <si>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</si>
  <si>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</si>
  <si>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</si>
  <si>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</si>
  <si>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</si>
  <si>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</si>
  <si>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</si>
  <si>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</si>
  <si>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</si>
  <si>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</si>
  <si>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</si>
  <si>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</si>
  <si>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</si>
  <si>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</si>
  <si>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</si>
  <si>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</si>
  <si>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</si>
  <si>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</si>
  <si>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</si>
  <si>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</si>
  <si>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</si>
  <si>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</si>
  <si>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</si>
  <si>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</si>
  <si>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</si>
  <si>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</si>
  <si>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</si>
  <si>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</si>
  <si>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</si>
  <si>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</si>
  <si>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</si>
  <si>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</si>
  <si>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</si>
  <si>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</si>
  <si>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</si>
  <si>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</si>
  <si>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</si>
  <si>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</si>
  <si>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</si>
  <si>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</si>
  <si>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</si>
  <si>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</si>
  <si>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</si>
  <si>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</si>
  <si>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</si>
  <si>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</si>
  <si>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</si>
  <si>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</si>
  <si>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</si>
  <si>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</si>
  <si>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</si>
  <si>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</si>
  <si>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</si>
  <si>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</si>
  <si>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</si>
  <si>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</si>
  <si>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</si>
  <si>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</si>
  <si>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</si>
  <si>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</si>
  <si>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</si>
  <si>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</si>
  <si>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</si>
  <si>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</si>
  <si>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</si>
  <si>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</si>
  <si>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</si>
  <si>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</si>
  <si>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</si>
  <si>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</si>
  <si>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</si>
  <si>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</si>
  <si>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</si>
  <si>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</si>
  <si>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</si>
  <si>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</si>
  <si>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</si>
  <si>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</si>
  <si>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</si>
  <si>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</si>
  <si>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</si>
  <si>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</si>
  <si>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</si>
  <si>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</si>
  <si>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</si>
  <si>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</si>
  <si>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</si>
  <si>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</si>
  <si>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</si>
  <si>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</si>
  <si>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</si>
  <si>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</si>
  <si>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</si>
  <si>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</si>
  <si>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</si>
  <si>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</si>
  <si>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</si>
  <si>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</si>
  <si>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</si>
  <si>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</si>
  <si>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</si>
  <si>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</si>
  <si>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</si>
  <si>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</si>
  <si>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</si>
  <si>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</si>
  <si>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</si>
  <si>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</si>
  <si>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</si>
  <si>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</si>
  <si>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</si>
  <si>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</si>
  <si>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</si>
  <si>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</si>
  <si>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</si>
  <si>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</si>
  <si>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</si>
  <si>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</si>
  <si>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</si>
  <si>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</si>
  <si>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</si>
  <si>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</si>
  <si>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</si>
  <si>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</si>
  <si>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</si>
  <si>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</si>
  <si>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</si>
  <si>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</si>
  <si>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</si>
  <si>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</si>
  <si>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</si>
  <si>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</si>
  <si>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</si>
  <si>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</si>
  <si>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</si>
  <si>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</si>
  <si>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</si>
  <si>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</si>
  <si>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</si>
  <si>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</si>
  <si>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</si>
  <si>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</si>
  <si>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</si>
  <si>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</si>
  <si>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</si>
  <si>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</si>
  <si>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</si>
  <si>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</si>
  <si>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</si>
  <si>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</si>
  <si>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</si>
  <si>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</si>
  <si>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</si>
  <si>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</si>
  <si>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</si>
  <si>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</si>
  <si>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</si>
  <si>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</si>
  <si>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</si>
  <si>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</si>
  <si>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</si>
  <si>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</si>
  <si>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</si>
  <si>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</si>
  <si>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</si>
  <si>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</si>
  <si>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</si>
  <si>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</si>
  <si>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</si>
  <si>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</si>
  <si>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</si>
  <si>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</si>
  <si>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</si>
  <si>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</si>
  <si>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</si>
  <si>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</si>
  <si>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</si>
  <si>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</si>
  <si>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</si>
  <si>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</si>
  <si>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</si>
  <si>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</si>
  <si>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</si>
  <si>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</si>
  <si>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</si>
  <si>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</si>
  <si>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</si>
  <si>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</si>
  <si>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</si>
  <si>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</si>
  <si>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</si>
  <si>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</si>
  <si>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</si>
  <si>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</si>
  <si>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</si>
  <si>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</si>
  <si>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</si>
  <si>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</si>
  <si>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</si>
  <si>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</si>
  <si>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</si>
  <si>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</si>
  <si>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</si>
  <si>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</si>
  <si>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</si>
  <si>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</si>
  <si>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</si>
  <si>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</si>
  <si>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</si>
  <si>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</si>
  <si>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</si>
  <si>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</si>
  <si>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</si>
  <si>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</si>
  <si>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</si>
  <si>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</si>
  <si>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</si>
  <si>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</si>
  <si>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</si>
  <si>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</si>
  <si>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</si>
  <si>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</si>
  <si>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</si>
  <si>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</si>
  <si>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</si>
  <si>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</si>
  <si>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</si>
  <si>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</si>
  <si>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</si>
  <si>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</si>
  <si>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</si>
  <si>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</si>
  <si>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</si>
  <si>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</si>
  <si>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</si>
  <si>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</si>
  <si>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</si>
  <si>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</si>
  <si>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</si>
  <si>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</si>
  <si>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</si>
  <si>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</si>
  <si>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</si>
  <si>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</si>
  <si>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</si>
  <si>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</si>
  <si>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</si>
  <si>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</si>
  <si>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</si>
  <si>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</si>
  <si>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</si>
  <si>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</si>
  <si>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</si>
  <si>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</si>
  <si>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</si>
  <si>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</si>
  <si>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</si>
  <si>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</si>
  <si>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</si>
  <si>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</si>
  <si>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</si>
  <si>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</si>
  <si>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</si>
  <si>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</si>
  <si>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</si>
  <si>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</si>
  <si>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</si>
  <si>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</si>
  <si>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</si>
  <si>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</si>
  <si>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</si>
  <si>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</si>
  <si>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</si>
  <si>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</si>
  <si>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</si>
  <si>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</si>
  <si>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</si>
  <si>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</si>
  <si>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</si>
  <si>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</si>
  <si>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</si>
  <si>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</si>
  <si>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</si>
  <si>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</si>
  <si>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</si>
  <si>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</si>
  <si>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</si>
  <si>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</si>
  <si>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</si>
  <si>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</si>
  <si>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</si>
  <si>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</si>
  <si>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</si>
  <si>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</si>
  <si>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</si>
  <si>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</si>
  <si>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</si>
  <si>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</si>
  <si>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</si>
  <si>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</si>
  <si>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</si>
  <si>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</si>
  <si>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</si>
  <si>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</si>
  <si>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</si>
  <si>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</si>
  <si>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</si>
  <si>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</si>
  <si>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</si>
  <si>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</si>
  <si>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</si>
  <si>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</si>
  <si>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</si>
  <si>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</si>
  <si>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</si>
  <si>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</si>
  <si>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</si>
  <si>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</si>
  <si>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</si>
  <si>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</si>
  <si>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</si>
  <si>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</si>
  <si>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</si>
  <si>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</si>
  <si>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</si>
  <si>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</si>
  <si>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</si>
  <si>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</si>
  <si>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</si>
  <si>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</si>
  <si>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</si>
  <si>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</si>
  <si>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</si>
  <si>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</si>
  <si>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</si>
  <si>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</si>
  <si>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</si>
  <si>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</si>
  <si>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</si>
  <si>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</si>
  <si>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</si>
  <si>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</si>
  <si>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</si>
  <si>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</si>
  <si>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</si>
  <si>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</si>
  <si>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</si>
  <si>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</si>
  <si>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</si>
  <si>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</si>
  <si>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</si>
  <si>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</si>
  <si>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</si>
  <si>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</si>
  <si>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</si>
  <si>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</si>
  <si>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</si>
  <si>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</si>
  <si>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</si>
  <si>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</si>
  <si>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</si>
  <si>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</si>
  <si>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</si>
  <si>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</si>
  <si>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</si>
  <si>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</si>
  <si>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</si>
  <si>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</si>
  <si>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</si>
  <si>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</si>
  <si>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</si>
  <si>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</si>
  <si>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</si>
  <si>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</si>
  <si>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</si>
  <si>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</si>
  <si>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</si>
  <si>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</si>
  <si>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</si>
  <si>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</si>
  <si>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</si>
  <si>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</si>
  <si>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</si>
  <si>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</si>
  <si>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</si>
  <si>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</si>
  <si>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</si>
  <si>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</si>
  <si>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</si>
  <si>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</si>
  <si>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</si>
  <si>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</si>
  <si>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</si>
  <si>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</si>
  <si>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</si>
  <si>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</si>
  <si>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</si>
  <si>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</si>
  <si>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</si>
  <si>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</si>
  <si>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</si>
  <si>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</si>
  <si>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</si>
  <si>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</si>
  <si>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</si>
  <si>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</si>
  <si>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</si>
  <si>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</si>
  <si>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</si>
  <si>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</si>
  <si>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</si>
  <si>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</si>
  <si>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</si>
  <si>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</si>
  <si>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</si>
  <si>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</si>
  <si>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</si>
  <si>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</si>
  <si>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</si>
  <si>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</si>
  <si>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</si>
  <si>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</si>
  <si>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</si>
  <si>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</si>
  <si>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</si>
  <si>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</si>
  <si>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</si>
  <si>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</si>
  <si>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</si>
  <si>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</si>
  <si>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</si>
  <si>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</si>
  <si>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</si>
  <si>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</si>
  <si>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</si>
  <si>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</si>
  <si>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</si>
  <si>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</si>
  <si>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</si>
  <si>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</si>
  <si>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</si>
  <si>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</si>
  <si>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</si>
  <si>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</si>
  <si>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</si>
  <si>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</si>
  <si>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</si>
  <si>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</si>
  <si>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</si>
  <si>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</si>
  <si>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</si>
  <si>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</si>
  <si>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</si>
  <si>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</si>
  <si>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</si>
  <si>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</si>
  <si>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</si>
  <si>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</si>
  <si>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</si>
  <si>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</si>
  <si>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</si>
  <si>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</si>
  <si>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</si>
  <si>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</si>
  <si>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</si>
  <si>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</si>
  <si>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</si>
  <si>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</si>
  <si>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</si>
  <si>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</si>
  <si>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</si>
  <si>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</si>
  <si>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</si>
  <si>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</si>
  <si>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</si>
  <si>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</si>
  <si>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</si>
  <si>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</si>
  <si>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</si>
  <si>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</si>
  <si>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</si>
  <si>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</si>
  <si>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</si>
  <si>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</si>
  <si>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</si>
  <si>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</si>
  <si>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</si>
  <si>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</si>
  <si>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</si>
  <si>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</si>
  <si>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</si>
  <si>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</si>
  <si>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</si>
  <si>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</si>
  <si>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</si>
  <si>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</si>
  <si>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</si>
  <si>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</si>
  <si>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</si>
  <si>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</si>
  <si>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</si>
  <si>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</si>
  <si>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</si>
  <si>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</si>
  <si>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</si>
  <si>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</si>
  <si>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</si>
  <si>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</si>
  <si>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</si>
  <si>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</si>
  <si>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</si>
  <si>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</si>
  <si>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</si>
  <si>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</si>
  <si>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</si>
  <si>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</si>
  <si>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</si>
  <si>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</si>
  <si>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</si>
  <si>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</si>
  <si>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</si>
  <si>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</si>
  <si>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</si>
  <si>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</si>
  <si>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</si>
  <si>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</si>
  <si>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</si>
  <si>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</si>
  <si>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</si>
  <si>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</si>
  <si>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</si>
  <si>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</si>
  <si>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</si>
  <si>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</si>
  <si>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</si>
  <si>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</si>
  <si>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</si>
  <si>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</si>
  <si>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</si>
  <si>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</si>
  <si>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</si>
  <si>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</si>
  <si>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</si>
  <si>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</si>
  <si>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</si>
  <si>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</si>
  <si>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</si>
  <si>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</si>
  <si>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</si>
  <si>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</si>
  <si>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</si>
  <si>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</si>
  <si>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</si>
  <si>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</si>
  <si>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</si>
  <si>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</si>
  <si>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</si>
  <si>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</si>
  <si>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</si>
  <si>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</si>
  <si>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</si>
  <si>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</si>
  <si>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</si>
  <si>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</si>
  <si>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</si>
  <si>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</si>
  <si>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</si>
  <si>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</si>
  <si>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</si>
  <si>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</si>
  <si>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</si>
  <si>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</si>
  <si>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</si>
  <si>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</si>
  <si>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</si>
  <si>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</si>
  <si>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</si>
  <si>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</si>
  <si>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</si>
  <si>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</si>
  <si>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</si>
  <si>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</si>
  <si>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</si>
  <si>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</si>
  <si>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</si>
  <si>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</si>
  <si>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</si>
  <si>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</si>
  <si>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</si>
  <si>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</si>
  <si>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</si>
  <si>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</si>
  <si>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</si>
  <si>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</si>
  <si>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</si>
  <si>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</si>
  <si>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</si>
  <si>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</si>
  <si>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</si>
  <si>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</si>
  <si>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</si>
  <si>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</si>
  <si>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</si>
  <si>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</si>
  <si>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</si>
  <si>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</si>
  <si>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</si>
  <si>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</si>
  <si>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</si>
  <si>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</si>
  <si>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</si>
  <si>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</si>
  <si>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</si>
  <si>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</si>
  <si>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</si>
  <si>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</si>
  <si>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</si>
  <si>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</si>
  <si>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</si>
  <si>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</si>
  <si>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</si>
  <si>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</si>
  <si>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</si>
  <si>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</si>
  <si>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</si>
  <si>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</si>
  <si>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</si>
  <si>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</si>
  <si>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</si>
  <si>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</si>
  <si>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</si>
  <si>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</si>
  <si>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</si>
  <si>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</si>
  <si>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</si>
  <si>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</si>
  <si>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</si>
  <si>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</si>
  <si>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</si>
  <si>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</si>
  <si>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</si>
  <si>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</si>
  <si>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</si>
  <si>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</si>
  <si>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</si>
  <si>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</si>
  <si>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</si>
  <si>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</si>
  <si>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</si>
  <si>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</si>
  <si>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</si>
  <si>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</si>
  <si>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</si>
  <si>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</si>
  <si>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</si>
  <si>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</si>
  <si>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</si>
  <si>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</si>
  <si>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</si>
  <si>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</si>
  <si>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</si>
  <si>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</si>
  <si>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</si>
  <si>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</si>
  <si>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</si>
  <si>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</si>
  <si>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</si>
  <si>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</si>
  <si>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</si>
  <si>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</si>
  <si>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</si>
  <si>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</si>
  <si>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</si>
  <si>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</si>
  <si>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</si>
  <si>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</si>
  <si>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</si>
  <si>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</si>
  <si>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</si>
  <si>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</si>
  <si>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</si>
  <si>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</si>
  <si>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</si>
  <si>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</si>
  <si>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</si>
  <si>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</si>
  <si>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</si>
  <si>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</si>
  <si>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</si>
  <si>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</si>
  <si>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</si>
  <si>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</si>
  <si>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</si>
  <si>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</si>
  <si>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</si>
  <si>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</si>
  <si>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</si>
  <si>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</si>
  <si>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</si>
  <si>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</si>
  <si>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</si>
  <si>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</si>
  <si>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</si>
  <si>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</si>
  <si>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</si>
  <si>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</si>
  <si>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</si>
  <si>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</si>
  <si>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</si>
  <si>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</si>
  <si>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</si>
  <si>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</si>
  <si>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</si>
  <si>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</si>
  <si>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</si>
  <si>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</si>
  <si>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</si>
  <si>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</si>
  <si>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</si>
  <si>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</si>
  <si>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</si>
  <si>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</si>
  <si>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</si>
  <si>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</si>
  <si>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</si>
  <si>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</si>
  <si>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</si>
  <si>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</si>
  <si>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</si>
  <si>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</si>
  <si>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</si>
  <si>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</si>
  <si>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</si>
  <si>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</si>
  <si>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</si>
  <si>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</si>
  <si>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</si>
  <si>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</si>
  <si>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</si>
  <si>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</si>
  <si>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</si>
  <si>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</si>
  <si>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</si>
  <si>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</si>
  <si>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</si>
  <si>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</si>
  <si>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</si>
  <si>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</si>
  <si>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</si>
  <si>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</si>
  <si>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</si>
  <si>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</si>
  <si>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</si>
  <si>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</si>
  <si>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</si>
  <si>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</si>
  <si>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</si>
  <si>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</si>
  <si>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</si>
  <si>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</si>
  <si>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</si>
  <si>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</si>
  <si>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</si>
  <si>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</si>
  <si>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</si>
  <si>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</si>
  <si>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</si>
  <si>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</si>
  <si>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</si>
  <si>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</si>
  <si>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</si>
  <si>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</si>
  <si>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</si>
  <si>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</si>
  <si>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</si>
  <si>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</si>
  <si>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</si>
  <si>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</si>
  <si>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</si>
  <si>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</si>
  <si>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</si>
  <si>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</si>
  <si>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</si>
  <si>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</si>
  <si>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</si>
  <si>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</si>
  <si>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</si>
  <si>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</si>
  <si>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</si>
  <si>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</si>
  <si>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</si>
  <si>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</si>
  <si>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</si>
  <si>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</si>
  <si>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</si>
  <si>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</si>
  <si>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</si>
  <si>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</si>
  <si>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</si>
  <si>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</si>
  <si>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</si>
  <si>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</si>
  <si>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</si>
  <si>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</si>
  <si>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</si>
  <si>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</si>
  <si>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</si>
  <si>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</si>
  <si>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</si>
  <si>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</si>
  <si>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</si>
  <si>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</si>
  <si>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</si>
  <si>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</si>
  <si>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</si>
  <si>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</si>
  <si>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</si>
  <si>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</si>
  <si>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</si>
  <si>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</si>
  <si>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</si>
  <si>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</si>
  <si>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</si>
  <si>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</si>
  <si>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</si>
  <si>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</si>
  <si>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</si>
  <si>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</si>
  <si>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</si>
  <si>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</si>
  <si>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</si>
  <si>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</si>
  <si>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</si>
  <si>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</si>
  <si>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</si>
  <si>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</si>
  <si>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</si>
  <si>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</si>
  <si>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</si>
  <si>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</si>
  <si>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</si>
  <si>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</si>
  <si>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</si>
  <si>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</si>
  <si>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</si>
  <si>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</si>
  <si>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</si>
  <si>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</si>
  <si>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</si>
  <si>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</si>
  <si>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</si>
  <si>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</si>
  <si>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</si>
  <si>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</si>
  <si>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</si>
  <si>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</si>
  <si>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</si>
  <si>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</si>
  <si>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</si>
  <si>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</si>
  <si>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</si>
  <si>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</si>
  <si>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</si>
  <si>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</si>
  <si>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</si>
  <si>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</si>
  <si>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</si>
  <si>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</si>
  <si>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</si>
  <si>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</si>
  <si>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</si>
  <si>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</si>
  <si>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</si>
  <si>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</si>
  <si>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</si>
  <si>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</si>
  <si>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</si>
  <si>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</si>
  <si>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</si>
  <si>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</si>
  <si>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</si>
  <si>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</si>
  <si>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</si>
  <si>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</si>
  <si>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</si>
  <si>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</si>
  <si>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</si>
  <si>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</si>
  <si>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</si>
  <si>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</si>
  <si>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</si>
  <si>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</si>
  <si>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</si>
  <si>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</si>
  <si>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</si>
  <si>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</si>
  <si>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</si>
  <si>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</si>
  <si>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</si>
  <si>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</si>
  <si>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</si>
  <si>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</si>
  <si>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</si>
  <si>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</si>
  <si>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</si>
  <si>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</si>
  <si>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</si>
  <si>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</si>
  <si>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</si>
  <si>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</si>
  <si>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</si>
  <si>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</si>
  <si>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</si>
  <si>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</si>
  <si>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</si>
  <si>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</si>
  <si>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</si>
  <si>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</si>
  <si>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</si>
  <si>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</si>
  <si>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</si>
  <si>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</si>
  <si>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</si>
  <si>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</si>
  <si>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</si>
  <si>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</si>
  <si>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</si>
  <si>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</si>
  <si>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</si>
  <si>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</si>
  <si>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</si>
  <si>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</si>
  <si>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</si>
  <si>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</si>
  <si>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</si>
  <si>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</si>
  <si>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</si>
  <si>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</si>
  <si>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</si>
  <si>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</si>
  <si>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</si>
  <si>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</si>
  <si>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</si>
  <si>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</si>
  <si>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</si>
  <si>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</si>
  <si>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</si>
  <si>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</si>
  <si>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</si>
  <si>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</si>
  <si>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</si>
  <si>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</si>
  <si>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</si>
  <si>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</si>
  <si>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</si>
  <si>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</si>
  <si>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</si>
  <si>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</si>
  <si>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</si>
  <si>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</si>
  <si>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</si>
  <si>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</si>
  <si>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</si>
  <si>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</si>
  <si>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</si>
  <si>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</si>
  <si>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</si>
  <si>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</si>
  <si>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</si>
  <si>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</si>
  <si>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</si>
  <si>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</si>
  <si>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</si>
  <si>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</si>
  <si>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</si>
  <si>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</si>
  <si>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</si>
  <si>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</si>
  <si>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</si>
  <si>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</si>
  <si>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</si>
  <si>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</si>
  <si>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</si>
  <si>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</si>
  <si>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</si>
  <si>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</si>
  <si>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</si>
  <si>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</si>
  <si>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</si>
  <si>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</si>
  <si>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</si>
  <si>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</si>
  <si>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</si>
  <si>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</si>
  <si>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</si>
  <si>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</si>
  <si>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</si>
  <si>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</si>
  <si>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</si>
  <si>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</si>
  <si>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</si>
  <si>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</si>
  <si>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</si>
  <si>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</si>
  <si>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</si>
  <si>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</si>
  <si>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</si>
  <si>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</si>
  <si>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</si>
  <si>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</si>
  <si>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</si>
  <si>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</si>
  <si>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</si>
  <si>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</si>
  <si>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</si>
  <si>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</si>
  <si>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</si>
  <si>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</si>
  <si>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</si>
  <si>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</si>
  <si>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</si>
  <si>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</si>
  <si>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</si>
  <si>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</si>
  <si>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</si>
  <si>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</si>
  <si>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</si>
  <si>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</si>
  <si>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</si>
  <si>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</si>
  <si>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</si>
  <si>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</si>
  <si>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</si>
  <si>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</si>
  <si>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</si>
  <si>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</si>
  <si>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</si>
  <si>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</si>
  <si>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</si>
  <si>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</si>
  <si>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</si>
  <si>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</si>
  <si>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</si>
  <si>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</si>
  <si>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</si>
  <si>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</si>
  <si>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</si>
  <si>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</si>
  <si>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</si>
  <si>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</si>
  <si>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</si>
  <si>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</si>
  <si>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</si>
  <si>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</si>
  <si>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</si>
  <si>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</si>
  <si>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</si>
  <si>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</si>
  <si>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</si>
  <si>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</si>
  <si>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</si>
  <si>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</si>
  <si>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</si>
  <si>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</si>
  <si>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</si>
  <si>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</si>
  <si>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</si>
  <si>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</si>
  <si>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</si>
  <si>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</si>
  <si>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</si>
  <si>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</si>
  <si>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</si>
  <si>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</si>
  <si>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</si>
  <si>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</si>
  <si>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</si>
  <si>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</si>
  <si>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</si>
  <si>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</si>
  <si>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</si>
  <si>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</si>
  <si>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</si>
  <si>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</si>
  <si>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</si>
  <si>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</si>
  <si>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</si>
  <si>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</si>
  <si>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</si>
  <si>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</si>
  <si>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</si>
  <si>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</si>
  <si>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</si>
  <si>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</si>
  <si>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</si>
  <si>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</si>
  <si>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</si>
  <si>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</si>
  <si>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</si>
  <si>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</si>
  <si>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</si>
  <si>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</si>
  <si>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</si>
  <si>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</si>
  <si>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</si>
  <si>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</si>
  <si>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</si>
  <si>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</si>
  <si>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</si>
  <si>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</si>
  <si>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</si>
  <si>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</si>
  <si>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</si>
  <si>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</si>
  <si>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</si>
  <si>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</si>
  <si>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</si>
  <si>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</si>
  <si>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</si>
  <si>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</si>
  <si>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</si>
  <si>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</si>
  <si>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</si>
  <si>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</si>
  <si>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</si>
  <si>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</si>
  <si>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</si>
  <si>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</si>
  <si>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</si>
  <si>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</si>
  <si>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</si>
  <si>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</si>
  <si>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</si>
  <si>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</si>
  <si>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</si>
  <si>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</si>
  <si>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</si>
  <si>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</si>
  <si>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</si>
  <si>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</si>
  <si>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</si>
  <si>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</si>
  <si>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</si>
  <si>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</si>
  <si>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</si>
  <si>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</si>
  <si>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</si>
  <si>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</si>
  <si>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</si>
  <si>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</si>
  <si>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</si>
  <si>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</si>
  <si>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</si>
  <si>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</si>
  <si>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</si>
  <si>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</si>
  <si>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</si>
  <si>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</si>
  <si>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</si>
  <si>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</si>
  <si>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</si>
  <si>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</si>
  <si>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</si>
  <si>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</si>
  <si>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</si>
  <si>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</si>
  <si>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</si>
  <si>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</si>
  <si>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</si>
  <si>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</si>
  <si>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</si>
  <si>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</si>
  <si>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</si>
  <si>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</si>
  <si>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</si>
  <si>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</si>
  <si>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</si>
  <si>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</si>
  <si>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</si>
  <si>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</si>
  <si>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</si>
  <si>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</si>
  <si>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</si>
  <si>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</si>
  <si>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</si>
  <si>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</si>
  <si>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</si>
  <si>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</si>
  <si>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</si>
  <si>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</si>
  <si>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</si>
  <si>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</si>
  <si>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</si>
  <si>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</si>
  <si>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</si>
  <si>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</si>
  <si>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</si>
  <si>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</si>
  <si>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</si>
  <si>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</si>
  <si>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</si>
  <si>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</si>
  <si>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</si>
  <si>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</si>
  <si>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</si>
  <si>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</si>
  <si>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</si>
  <si>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</si>
  <si>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</si>
  <si>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</si>
  <si>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</si>
  <si>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</si>
  <si>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</si>
  <si>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</si>
  <si>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</si>
  <si>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</si>
  <si>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</si>
  <si>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</si>
  <si>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</si>
  <si>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</si>
  <si>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</si>
  <si>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</si>
  <si>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</si>
  <si>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</si>
  <si>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</si>
  <si>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</si>
  <si>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</si>
  <si>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</si>
  <si>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</si>
  <si>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</si>
  <si>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</si>
  <si>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</si>
  <si>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</si>
  <si>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</si>
  <si>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</si>
  <si>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</si>
  <si>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</si>
  <si>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</si>
  <si>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</si>
  <si>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</si>
  <si>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</si>
  <si>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</si>
  <si>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</si>
  <si>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</si>
  <si>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</si>
  <si>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</si>
  <si>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</si>
  <si>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</si>
  <si>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</si>
  <si>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</si>
  <si>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</si>
  <si>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</si>
  <si>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</si>
  <si>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</si>
  <si>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</si>
  <si>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</si>
  <si>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</si>
  <si>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</si>
  <si>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</si>
  <si>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</si>
  <si>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</si>
  <si>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</si>
  <si>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</si>
  <si>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</si>
  <si>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</si>
  <si>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</si>
  <si>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</si>
  <si>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</si>
  <si>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</si>
  <si>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</si>
  <si>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</si>
  <si>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</si>
  <si>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</si>
  <si>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</si>
  <si>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</si>
  <si>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</si>
  <si>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</si>
  <si>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</si>
  <si>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</si>
  <si>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</si>
  <si>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</si>
  <si>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</si>
  <si>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</si>
  <si>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</si>
  <si>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</si>
  <si>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</si>
  <si>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</si>
  <si>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</si>
  <si>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</si>
  <si>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</si>
  <si>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</si>
  <si>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</si>
  <si>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</si>
  <si>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</si>
  <si>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</si>
  <si>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</si>
  <si>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</si>
  <si>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</si>
  <si>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</si>
  <si>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</si>
  <si>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</si>
  <si>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</si>
  <si>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</si>
  <si>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</si>
  <si>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</si>
  <si>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</si>
  <si>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</si>
  <si>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</si>
  <si>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</si>
  <si>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</si>
  <si>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</si>
  <si>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</si>
  <si>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</si>
  <si>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</si>
  <si>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</si>
  <si>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</si>
  <si>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</si>
  <si>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</si>
  <si>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</si>
  <si>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</si>
  <si>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</si>
  <si>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</si>
  <si>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</si>
  <si>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</si>
  <si>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</si>
  <si>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</si>
  <si>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</si>
  <si>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</si>
  <si>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</si>
  <si>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</si>
  <si>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</si>
  <si>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</si>
  <si>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</si>
  <si>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</si>
  <si>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</si>
  <si>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</si>
  <si>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</si>
  <si>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</si>
  <si>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</si>
  <si>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</si>
  <si>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</si>
  <si>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</si>
  <si>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</si>
  <si>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</si>
  <si>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</si>
  <si>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</si>
  <si>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</si>
  <si>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</si>
  <si>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</si>
  <si>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</si>
  <si>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</si>
  <si>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</si>
  <si>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</si>
  <si>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</si>
  <si>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</si>
  <si>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</si>
  <si>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</si>
  <si>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</si>
  <si>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</si>
  <si>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</si>
  <si>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</si>
  <si>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</si>
  <si>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</si>
  <si>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</si>
  <si>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</si>
  <si>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</si>
  <si>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</si>
  <si>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</si>
  <si>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</si>
  <si>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</si>
  <si>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</si>
  <si>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</si>
  <si>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</si>
  <si>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</si>
  <si>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</si>
  <si>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</si>
  <si>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</si>
  <si>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</si>
  <si>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</si>
  <si>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</si>
  <si>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</si>
  <si>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</si>
  <si>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</si>
  <si>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</si>
  <si>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</si>
  <si>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</si>
  <si>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</si>
  <si>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</si>
  <si>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</si>
  <si>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</si>
  <si>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</si>
  <si>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</si>
  <si>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</si>
  <si>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</si>
  <si>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</si>
  <si>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</si>
  <si>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</si>
  <si>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</si>
  <si>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</si>
  <si>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</si>
  <si>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</si>
  <si>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</si>
  <si>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</si>
  <si>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</si>
  <si>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</si>
  <si>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</si>
  <si>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</si>
  <si>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</si>
  <si>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</si>
  <si>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</si>
  <si>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</si>
  <si>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</si>
  <si>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</si>
  <si>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</si>
  <si>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</si>
  <si>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</si>
  <si>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</si>
  <si>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</si>
  <si>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</si>
  <si>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</si>
  <si>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</si>
  <si>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</si>
  <si>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</si>
  <si>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</si>
  <si>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</si>
  <si>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</si>
  <si>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</si>
  <si>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</si>
  <si>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</si>
  <si>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</si>
  <si>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</si>
  <si>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</si>
  <si>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</si>
  <si>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</si>
  <si>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</si>
  <si>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</si>
  <si>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</si>
  <si>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</si>
  <si>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</si>
  <si>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</si>
  <si>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</si>
  <si>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</si>
  <si>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</si>
  <si>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</si>
  <si>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</si>
  <si>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</si>
  <si>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</si>
  <si>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</si>
  <si>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</si>
  <si>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</si>
  <si>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</si>
  <si>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</si>
  <si>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</si>
  <si>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</si>
  <si>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</si>
  <si>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</si>
  <si>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</si>
  <si>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</si>
  <si>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</si>
  <si>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</si>
  <si>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</si>
  <si>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</si>
  <si>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</si>
  <si>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</si>
  <si>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</si>
  <si>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</si>
  <si>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</si>
  <si>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</si>
  <si>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</si>
  <si>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</si>
  <si>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</si>
  <si>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</si>
  <si>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</si>
  <si>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</si>
  <si>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</si>
  <si>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</si>
  <si>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</si>
  <si>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</si>
  <si>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</si>
  <si>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</si>
  <si>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</si>
  <si>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</si>
  <si>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</si>
  <si>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</si>
  <si>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</si>
  <si>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</si>
  <si>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</si>
  <si>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</si>
  <si>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</si>
  <si>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</si>
  <si>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</si>
  <si>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</si>
  <si>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</si>
  <si>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</si>
  <si>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</si>
  <si>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</si>
  <si>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</si>
  <si>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</si>
  <si>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</si>
  <si>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</si>
  <si>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</si>
  <si>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</si>
  <si>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</si>
  <si>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</si>
  <si>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</si>
  <si>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</si>
  <si>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</si>
  <si>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</si>
  <si>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</si>
  <si>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</si>
  <si>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</si>
  <si>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</si>
  <si>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</si>
  <si>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</si>
  <si>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</si>
  <si>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</si>
  <si>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</si>
  <si>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</si>
  <si>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</si>
  <si>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</si>
  <si>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</si>
  <si>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</si>
  <si>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</si>
  <si>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</si>
  <si>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</si>
  <si>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</si>
  <si>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</si>
  <si>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</si>
  <si>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</si>
  <si>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</si>
  <si>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</si>
  <si>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</si>
  <si>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</si>
  <si>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</si>
  <si>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</si>
  <si>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</si>
  <si>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</si>
  <si>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</si>
  <si>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</si>
  <si>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</si>
  <si>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</si>
  <si>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</si>
  <si>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</si>
  <si>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</si>
  <si>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</si>
  <si>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</si>
  <si>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</si>
  <si>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</si>
  <si>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</si>
  <si>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</si>
  <si>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</si>
  <si>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</si>
  <si>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</si>
  <si>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</si>
  <si>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</si>
  <si>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</si>
  <si>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</si>
  <si>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</si>
  <si>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</si>
  <si>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</si>
  <si>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</si>
  <si>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</si>
  <si>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</si>
  <si>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</si>
  <si>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</si>
  <si>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</si>
  <si>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</si>
  <si>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</si>
  <si>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</si>
  <si>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</si>
  <si>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</si>
  <si>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</si>
  <si>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</si>
  <si>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</si>
  <si>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</si>
  <si>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</si>
  <si>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</si>
  <si>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</si>
  <si>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</si>
  <si>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</si>
  <si>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</si>
  <si>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</si>
  <si>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</si>
  <si>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</si>
  <si>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</si>
  <si>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</si>
  <si>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</si>
  <si>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</si>
  <si>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</si>
  <si>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</si>
  <si>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</si>
  <si>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</si>
  <si>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</si>
  <si>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</si>
  <si>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</si>
  <si>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</si>
  <si>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</si>
  <si>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</si>
  <si>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</si>
  <si>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</si>
  <si>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</si>
  <si>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</si>
  <si>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</si>
  <si>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</si>
  <si>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</si>
  <si>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</si>
  <si>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</si>
  <si>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</si>
  <si>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</si>
  <si>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</si>
  <si>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</si>
  <si>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</si>
  <si>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</si>
  <si>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</si>
  <si>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</si>
  <si>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</si>
  <si>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</si>
  <si>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</si>
  <si>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</si>
  <si>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</si>
  <si>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</si>
  <si>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</si>
  <si>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</si>
  <si>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</si>
  <si>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</si>
  <si>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</si>
  <si>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</si>
  <si>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</si>
  <si>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</si>
  <si>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</si>
  <si>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</si>
  <si>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</si>
  <si>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</si>
  <si>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</si>
  <si>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</si>
  <si>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</si>
  <si>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</si>
  <si>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</si>
  <si>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</si>
  <si>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</si>
  <si>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</si>
  <si>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</si>
  <si>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</si>
  <si>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</si>
  <si>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</si>
  <si>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</si>
  <si>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</si>
  <si>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</si>
  <si>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</si>
  <si>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</si>
  <si>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</si>
  <si>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</si>
  <si>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</si>
  <si>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</si>
  <si>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</si>
  <si>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</si>
  <si>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</si>
  <si>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</si>
  <si>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</si>
  <si>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</si>
  <si>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</si>
  <si>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</si>
  <si>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</si>
  <si>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</si>
  <si>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</si>
  <si>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</si>
  <si>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</si>
  <si>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</si>
  <si>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</si>
  <si>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</si>
  <si>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</si>
  <si>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</si>
  <si>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</si>
  <si>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</si>
  <si>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</si>
  <si>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</si>
  <si>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</si>
  <si>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</si>
  <si>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</si>
  <si>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</si>
  <si>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</si>
  <si>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</si>
  <si>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</si>
  <si>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</si>
  <si>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</si>
  <si>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</si>
  <si>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</si>
  <si>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</si>
  <si>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</si>
  <si>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</si>
  <si>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</si>
  <si>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</si>
  <si>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</si>
  <si>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</si>
  <si>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</si>
  <si>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</si>
  <si>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</si>
  <si>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</si>
  <si>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</si>
  <si>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</si>
  <si>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</si>
  <si>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</si>
  <si>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</si>
  <si>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</si>
  <si>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</si>
  <si>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</si>
  <si>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</si>
  <si>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</si>
  <si>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</si>
  <si>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</si>
  <si>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</si>
  <si>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</si>
  <si>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</si>
  <si>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</si>
  <si>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</si>
  <si>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</si>
  <si>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</si>
  <si>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</si>
  <si>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</si>
  <si>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</si>
  <si>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</si>
  <si>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</si>
  <si>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</si>
  <si>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</si>
  <si>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</si>
  <si>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</si>
  <si>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</si>
  <si>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</si>
  <si>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</si>
  <si>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</si>
  <si>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</si>
  <si>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</si>
  <si>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</si>
  <si>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</si>
  <si>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</si>
  <si>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</si>
  <si>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</si>
  <si>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</si>
  <si>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</si>
  <si>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</si>
  <si>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</si>
  <si>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</si>
  <si>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</si>
  <si>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</si>
  <si>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</si>
  <si>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</si>
  <si>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</si>
  <si>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</si>
  <si>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</si>
  <si>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</si>
  <si>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</si>
  <si>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</si>
  <si>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</si>
  <si>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</si>
  <si>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</si>
  <si>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</si>
  <si>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</si>
  <si>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</si>
  <si>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</si>
  <si>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</si>
  <si>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</si>
  <si>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</si>
  <si>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</si>
  <si>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</si>
  <si>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</si>
  <si>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</si>
  <si>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</si>
  <si>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</si>
  <si>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</si>
  <si>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</si>
  <si>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</si>
  <si>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</si>
  <si>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</si>
  <si>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</si>
  <si>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</si>
  <si>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</si>
  <si>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</si>
  <si>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</si>
  <si>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</si>
  <si>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</si>
  <si>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</si>
  <si>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</si>
  <si>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</si>
  <si>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</si>
  <si>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</si>
  <si>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</si>
  <si>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</si>
  <si>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</si>
  <si>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</si>
  <si>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</si>
  <si>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</si>
  <si>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</si>
  <si>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</si>
  <si>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</si>
  <si>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</si>
  <si>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</si>
  <si>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</si>
  <si>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</si>
  <si>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</si>
  <si>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</si>
  <si>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</si>
  <si>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</si>
  <si>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</si>
  <si>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</si>
  <si>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</si>
  <si>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</si>
  <si>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</si>
  <si>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</si>
  <si>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</si>
  <si>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</si>
  <si>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</si>
  <si>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</si>
  <si>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</si>
  <si>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</si>
  <si>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</si>
  <si>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</si>
  <si>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</si>
  <si>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</si>
  <si>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</si>
  <si>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</si>
  <si>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</si>
  <si>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</si>
  <si>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</si>
  <si>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</si>
  <si>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</si>
  <si>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</si>
  <si>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</si>
  <si>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</si>
  <si>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</si>
  <si>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</si>
  <si>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</si>
  <si>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</si>
  <si>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</si>
  <si>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</si>
  <si>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</si>
  <si>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</si>
  <si>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</si>
  <si>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</si>
  <si>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</si>
  <si>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</si>
  <si>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</si>
  <si>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</si>
  <si>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</si>
  <si>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</si>
  <si>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</si>
  <si>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</si>
  <si>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</si>
  <si>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</si>
  <si>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</si>
  <si>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</si>
  <si>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</si>
  <si>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</si>
  <si>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</si>
  <si>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</si>
  <si>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</si>
  <si>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</si>
  <si>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</si>
  <si>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</si>
  <si>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</si>
  <si>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</si>
  <si>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</si>
  <si>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</si>
  <si>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</si>
  <si>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</si>
  <si>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</si>
  <si>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</si>
  <si>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</si>
  <si>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</si>
  <si>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</si>
  <si>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</si>
  <si>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</si>
  <si>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</si>
  <si>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</si>
  <si>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</si>
  <si>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</si>
  <si>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</si>
  <si>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</si>
  <si>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</si>
  <si>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</si>
  <si>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</si>
  <si>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</si>
  <si>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</si>
  <si>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</si>
  <si>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</si>
  <si>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</si>
  <si>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</si>
  <si>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</si>
  <si>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</si>
  <si>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</si>
  <si>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</si>
  <si>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</si>
  <si>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</si>
  <si>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</si>
  <si>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</si>
  <si>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</si>
  <si>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</si>
  <si>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</si>
  <si>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</si>
  <si>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</si>
  <si>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</si>
  <si>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</si>
  <si>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</si>
  <si>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</si>
  <si>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</si>
  <si>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</si>
  <si>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</si>
  <si>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</si>
  <si>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</si>
  <si>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</si>
  <si>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</si>
  <si>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</si>
  <si>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</si>
  <si>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</si>
  <si>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</si>
  <si>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</si>
  <si>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</si>
  <si>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</si>
  <si>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</si>
  <si>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</si>
  <si>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</si>
  <si>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</si>
  <si>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</si>
  <si>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</si>
  <si>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</si>
  <si>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</si>
  <si>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</si>
  <si>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</si>
  <si>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</si>
  <si>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</si>
  <si>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</si>
  <si>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</si>
  <si>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</si>
  <si>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</si>
  <si>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</si>
  <si>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</si>
  <si>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</si>
  <si>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</si>
  <si>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</si>
  <si>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</si>
  <si>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</si>
  <si>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</si>
  <si>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</si>
  <si>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</si>
  <si>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</si>
  <si>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</si>
  <si>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</si>
  <si>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</si>
  <si>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</si>
  <si>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</si>
  <si>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</si>
  <si>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</si>
  <si>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</si>
  <si>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</si>
  <si>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</si>
  <si>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</si>
  <si>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</si>
  <si>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</si>
  <si>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</si>
  <si>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</si>
  <si>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</si>
  <si>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</si>
  <si>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</si>
  <si>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</si>
  <si>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</si>
  <si>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</si>
  <si>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</si>
  <si>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</si>
  <si>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</si>
  <si>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</si>
  <si>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</si>
  <si>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</si>
  <si>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</si>
  <si>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</si>
  <si>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</si>
  <si>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</si>
  <si>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</si>
  <si>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</si>
  <si>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</si>
  <si>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</si>
  <si>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</si>
  <si>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</si>
  <si>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</si>
  <si>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</si>
  <si>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</si>
  <si>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</si>
  <si>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</si>
  <si>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</si>
  <si>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</si>
  <si>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</si>
  <si>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</si>
  <si>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</si>
  <si>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</si>
  <si>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</si>
  <si>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</si>
  <si>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</si>
  <si>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</si>
  <si>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</si>
  <si>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</si>
  <si>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</si>
  <si>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</si>
  <si>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</si>
  <si>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</si>
  <si>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</si>
  <si>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</si>
  <si>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</si>
  <si>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</si>
  <si>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</si>
  <si>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</si>
  <si>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</si>
  <si>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</si>
  <si>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</si>
  <si>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</si>
  <si>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</si>
  <si>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</si>
  <si>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</si>
  <si>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</si>
  <si>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</si>
  <si>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</si>
  <si>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</si>
  <si>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</si>
  <si>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</si>
  <si>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</si>
  <si>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</si>
  <si>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</si>
  <si>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</si>
  <si>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</si>
  <si>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</si>
  <si>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</si>
  <si>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</si>
  <si>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</si>
  <si>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</si>
  <si>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</si>
  <si>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</si>
  <si>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</si>
  <si>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</si>
  <si>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</si>
  <si>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</si>
  <si>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</si>
  <si>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</si>
  <si>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</si>
  <si>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</si>
  <si>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</si>
  <si>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</si>
  <si>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</si>
  <si>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</si>
  <si>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</si>
  <si>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</si>
  <si>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</si>
  <si>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</si>
  <si>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</si>
  <si>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</si>
  <si>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</si>
  <si>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</si>
  <si>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</si>
  <si>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</si>
  <si>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</si>
  <si>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</si>
  <si>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</si>
  <si>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</si>
  <si>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</si>
  <si>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</si>
  <si>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</si>
  <si>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</si>
  <si>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</si>
  <si>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</si>
  <si>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</si>
  <si>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</si>
  <si>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</si>
  <si>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</si>
  <si>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</si>
  <si>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</si>
  <si>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</si>
  <si>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</si>
  <si>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</si>
  <si>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</si>
  <si>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</si>
  <si>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</si>
  <si>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</si>
  <si>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</si>
  <si>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</si>
  <si>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</si>
  <si>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</si>
  <si>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</si>
  <si>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</si>
  <si>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</si>
  <si>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</si>
  <si>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</si>
  <si>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</si>
  <si>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</si>
  <si>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</si>
  <si>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</si>
  <si>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</si>
  <si>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</si>
  <si>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</si>
  <si>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</si>
  <si>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</si>
  <si>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</si>
  <si>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</si>
  <si>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</si>
  <si>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</si>
  <si>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</si>
  <si>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</si>
  <si>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</si>
  <si>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</si>
  <si>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</si>
  <si>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</si>
  <si>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</si>
  <si>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</si>
  <si>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</si>
  <si>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</si>
  <si>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</si>
  <si>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</si>
  <si>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</si>
  <si>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</si>
  <si>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</si>
  <si>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</si>
  <si>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</si>
  <si>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</si>
  <si>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</si>
  <si>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</si>
  <si>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</si>
  <si>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</si>
  <si>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</si>
  <si>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</si>
  <si>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</si>
  <si>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</si>
  <si>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</si>
  <si>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</si>
  <si>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</si>
  <si>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</si>
  <si>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</si>
  <si>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</si>
  <si>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</si>
  <si>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</si>
  <si>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</si>
  <si>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</si>
  <si>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</si>
  <si>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</si>
  <si>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</si>
  <si>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</si>
  <si>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</si>
  <si>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</si>
  <si>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</si>
  <si>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</si>
  <si>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</si>
  <si>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</si>
  <si>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</si>
  <si>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</si>
  <si>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</si>
  <si>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</si>
  <si>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</si>
  <si>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</si>
  <si>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</si>
  <si>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</si>
  <si>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</si>
  <si>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</si>
  <si>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</si>
  <si>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</si>
  <si>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</si>
  <si>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</si>
  <si>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</si>
  <si>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</si>
  <si>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</si>
  <si>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</si>
  <si>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</si>
  <si>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</si>
  <si>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</si>
  <si>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</si>
  <si>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</si>
  <si>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</si>
  <si>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</si>
  <si>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</si>
  <si>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</si>
  <si>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</si>
  <si>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</si>
  <si>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</si>
  <si>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</si>
  <si>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</si>
  <si>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</si>
  <si>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</si>
  <si>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</si>
  <si>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</si>
  <si>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</si>
  <si>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</si>
  <si>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</si>
  <si>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</si>
  <si>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</si>
  <si>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</si>
  <si>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</si>
  <si>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</si>
  <si>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</si>
  <si>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</si>
  <si>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</si>
  <si>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</si>
  <si>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</si>
  <si>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</si>
  <si>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</si>
  <si>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</si>
  <si>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</si>
  <si>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</si>
  <si>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</si>
  <si>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</si>
  <si>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</si>
  <si>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</si>
  <si>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</si>
  <si>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</si>
  <si>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</si>
  <si>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</si>
  <si>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</si>
  <si>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</si>
  <si>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</si>
  <si>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</si>
  <si>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</si>
  <si>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</si>
  <si>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</si>
  <si>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</si>
  <si>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</si>
  <si>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</si>
  <si>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</si>
  <si>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</si>
  <si>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</si>
  <si>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</si>
  <si>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</si>
  <si>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</si>
  <si>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</si>
  <si>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</si>
  <si>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</si>
  <si>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</si>
  <si>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</si>
  <si>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</si>
  <si>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</si>
  <si>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</si>
  <si>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</si>
  <si>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</si>
  <si>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</si>
  <si>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</si>
  <si>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</si>
  <si>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</si>
  <si>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</si>
  <si>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</si>
  <si>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</si>
  <si>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</si>
  <si>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</si>
  <si>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</si>
  <si>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</si>
  <si>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</si>
  <si>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</si>
  <si>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</si>
  <si>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</si>
  <si>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</si>
  <si>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</si>
  <si>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</si>
  <si>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</si>
  <si>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</si>
  <si>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</si>
  <si>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</si>
  <si>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</si>
  <si>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</si>
  <si>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</si>
  <si>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</si>
  <si>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</si>
  <si>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</si>
  <si>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</si>
  <si>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</si>
  <si>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</si>
  <si>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</si>
  <si>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</si>
  <si>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</si>
  <si>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</si>
  <si>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</si>
  <si>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</si>
  <si>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</si>
  <si>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</si>
  <si>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</si>
  <si>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</si>
  <si>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</si>
  <si>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</si>
  <si>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</si>
  <si>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</si>
  <si>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</si>
  <si>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</si>
  <si>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</si>
  <si>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</si>
  <si>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</si>
  <si>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</si>
  <si>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</si>
  <si>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</si>
  <si>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</si>
  <si>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</si>
  <si>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</si>
  <si>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</si>
  <si>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</si>
  <si>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</si>
  <si>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</si>
  <si>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</si>
  <si>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</si>
  <si>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</si>
  <si>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</si>
  <si>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</si>
  <si>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</si>
  <si>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</si>
  <si>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</si>
  <si>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</si>
  <si>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</si>
  <si>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</si>
  <si>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</si>
  <si>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</si>
  <si>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</si>
  <si>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</si>
  <si>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</si>
  <si>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</si>
  <si>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</si>
  <si>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</si>
  <si>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</si>
  <si>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</si>
  <si>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</si>
  <si>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</si>
  <si>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</si>
  <si>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</si>
  <si>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</si>
  <si>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</si>
  <si>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</si>
  <si>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</si>
  <si>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</si>
  <si>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</si>
  <si>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</si>
  <si>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</si>
  <si>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</si>
  <si>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</si>
  <si>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</si>
  <si>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</si>
  <si>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</si>
  <si>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</si>
  <si>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</si>
  <si>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</si>
  <si>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</si>
  <si>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</si>
  <si>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</si>
  <si>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</si>
  <si>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</si>
  <si>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</si>
  <si>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</si>
  <si>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</si>
  <si>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</si>
  <si>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</si>
  <si>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</si>
  <si>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</si>
  <si>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</si>
  <si>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</si>
  <si>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</si>
  <si>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</si>
  <si>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</si>
  <si>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</si>
  <si>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</si>
  <si>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</si>
  <si>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</si>
  <si>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</si>
  <si>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</si>
  <si>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</si>
  <si>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</si>
  <si>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</si>
  <si>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</si>
  <si>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</si>
  <si>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</si>
  <si>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</si>
  <si>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</si>
  <si>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</si>
  <si>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</si>
  <si>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</si>
  <si>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</si>
  <si>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</si>
  <si>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</si>
  <si>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</si>
  <si>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</si>
  <si>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</si>
  <si>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</si>
  <si>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</si>
  <si>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</si>
  <si>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</si>
  <si>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</si>
  <si>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</si>
  <si>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</si>
  <si>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</si>
  <si>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</si>
  <si>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</si>
  <si>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</si>
  <si>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</si>
  <si>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</si>
  <si>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</si>
  <si>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</si>
  <si>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</si>
  <si>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</si>
  <si>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</si>
  <si>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</si>
  <si>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</si>
  <si>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</si>
  <si>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</si>
  <si>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</si>
  <si>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</si>
  <si>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</si>
  <si>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</si>
  <si>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</si>
  <si>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</si>
  <si>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</si>
  <si>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</si>
  <si>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</si>
  <si>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</si>
  <si>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</si>
  <si>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</si>
  <si>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</si>
  <si>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</si>
  <si>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</si>
  <si>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</si>
  <si>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</si>
  <si>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</si>
  <si>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</si>
  <si>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</si>
  <si>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</si>
  <si>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</si>
  <si>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</si>
  <si>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</si>
  <si>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</si>
  <si>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</si>
  <si>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</si>
  <si>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</si>
  <si>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</si>
  <si>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</si>
  <si>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</si>
  <si>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</si>
  <si>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</si>
  <si>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</si>
  <si>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</si>
  <si>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</si>
  <si>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</si>
  <si>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</si>
  <si>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</si>
  <si>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</si>
  <si>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</si>
  <si>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</si>
  <si>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</si>
  <si>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</si>
  <si>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</si>
  <si>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</si>
  <si>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</si>
  <si>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</si>
  <si>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</si>
  <si>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</si>
  <si>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</si>
  <si>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</si>
  <si>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</si>
  <si>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</si>
  <si>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</si>
  <si>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</si>
  <si>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</si>
  <si>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</si>
  <si>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</si>
  <si>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</si>
  <si>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</si>
  <si>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</si>
  <si>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</si>
  <si>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</si>
  <si>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</si>
  <si>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</si>
  <si>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</si>
  <si>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</si>
  <si>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</si>
  <si>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</si>
  <si>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</si>
  <si>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</si>
  <si>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</si>
  <si>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</si>
  <si>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</si>
  <si>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</si>
  <si>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</si>
  <si>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</si>
  <si>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</si>
  <si>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</si>
  <si>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</si>
  <si>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</si>
  <si>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</si>
  <si>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</si>
  <si>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</si>
  <si>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</si>
  <si>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</si>
  <si>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</si>
  <si>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</si>
  <si>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</si>
  <si>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</si>
  <si>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</si>
  <si>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</si>
  <si>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</si>
  <si>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</si>
  <si>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</si>
  <si>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</si>
  <si>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</si>
  <si>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</si>
  <si>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</si>
  <si>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</si>
  <si>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</si>
  <si>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</si>
  <si>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</si>
  <si>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</si>
  <si>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</si>
  <si>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</si>
  <si>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</si>
  <si>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</si>
  <si>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</si>
  <si>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</si>
  <si>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</si>
  <si>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</si>
  <si>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</si>
  <si>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</si>
  <si>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</si>
  <si>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</si>
  <si>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</si>
  <si>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</si>
  <si>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</si>
  <si>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</si>
  <si>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</si>
  <si>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</si>
  <si>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</si>
  <si>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</si>
  <si>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</si>
  <si>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</si>
  <si>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</si>
  <si>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</si>
  <si>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</si>
  <si>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</si>
  <si>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</si>
  <si>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</si>
  <si>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</si>
  <si>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</si>
  <si>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</si>
  <si>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</si>
  <si>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</si>
  <si>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</si>
  <si>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</si>
  <si>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</si>
  <si>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</si>
  <si>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</si>
  <si>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</si>
  <si>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</si>
  <si>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</si>
  <si>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</si>
  <si>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</si>
  <si>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</si>
  <si>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</si>
  <si>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</si>
  <si>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</si>
  <si>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</si>
  <si>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</si>
  <si>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</si>
  <si>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</si>
  <si>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</si>
  <si>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</si>
  <si>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</si>
  <si>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</si>
  <si>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</si>
  <si>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</si>
  <si>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</si>
  <si>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</si>
  <si>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</si>
  <si>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</si>
  <si>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</si>
  <si>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</si>
  <si>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</si>
  <si>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</si>
  <si>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</si>
  <si>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</si>
  <si>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</si>
  <si>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</si>
  <si>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</si>
  <si>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</si>
  <si>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</si>
  <si>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</si>
  <si>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</si>
  <si>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</si>
  <si>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</si>
  <si>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</si>
  <si>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</si>
  <si>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</si>
  <si>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</si>
  <si>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</si>
  <si>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</si>
  <si>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</si>
  <si>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</si>
  <si>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</si>
  <si>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</si>
  <si>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</si>
  <si>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</si>
  <si>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</si>
  <si>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</si>
  <si>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</si>
  <si>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</si>
  <si>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</si>
  <si>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</si>
  <si>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</si>
  <si>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</si>
  <si>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</si>
  <si>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</si>
  <si>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</si>
  <si>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</si>
  <si>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</si>
  <si>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</si>
  <si>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</si>
  <si>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</si>
  <si>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</si>
  <si>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</si>
  <si>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</si>
  <si>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</si>
  <si>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</si>
  <si>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</si>
  <si>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</si>
  <si>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</si>
  <si>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</si>
  <si>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</si>
  <si>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</si>
  <si>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</si>
  <si>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</si>
  <si>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</si>
  <si>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</si>
  <si>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</si>
  <si>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</si>
  <si>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</si>
  <si>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</si>
  <si>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</si>
  <si>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</si>
  <si>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</si>
  <si>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</si>
  <si>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</si>
  <si>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</si>
  <si>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</si>
  <si>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</si>
  <si>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</si>
  <si>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</si>
  <si>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</si>
  <si>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</si>
  <si>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</si>
  <si>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</si>
  <si>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</si>
  <si>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</si>
  <si>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</si>
  <si>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</si>
  <si>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</si>
  <si>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</si>
  <si>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</si>
  <si>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</si>
  <si>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</si>
  <si>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</si>
  <si>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</si>
  <si>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</si>
  <si>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</si>
  <si>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</si>
  <si>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</si>
  <si>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</si>
  <si>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</si>
  <si>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</si>
  <si>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</si>
  <si>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</si>
  <si>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</si>
  <si>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</si>
  <si>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</si>
  <si>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</si>
  <si>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</si>
  <si>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</si>
  <si>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</si>
  <si>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</si>
  <si>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</si>
  <si>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</si>
  <si>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</si>
  <si>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</si>
  <si>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</si>
  <si>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</si>
  <si>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</si>
  <si>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</si>
  <si>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</si>
  <si>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</si>
  <si>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</si>
  <si>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</si>
  <si>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</si>
  <si>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</si>
  <si>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</si>
  <si>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</si>
  <si>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</si>
  <si>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</si>
  <si>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</si>
  <si>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</si>
  <si>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</si>
  <si>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</si>
  <si>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</si>
  <si>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</si>
  <si>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</si>
  <si>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</si>
  <si>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</si>
  <si>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</si>
  <si>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</si>
  <si>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</si>
  <si>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</si>
  <si>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</si>
  <si>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</si>
  <si>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</si>
  <si>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</si>
  <si>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</si>
  <si>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</si>
  <si>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</si>
  <si>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</si>
  <si>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</si>
  <si>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</si>
  <si>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</si>
  <si>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</si>
  <si>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</si>
  <si>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</si>
  <si>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</si>
  <si>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</si>
  <si>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</si>
  <si>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</si>
  <si>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</si>
  <si>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</si>
  <si>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</si>
  <si>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</si>
  <si>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</si>
  <si>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</si>
  <si>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</si>
  <si>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</si>
  <si>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</si>
  <si>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</si>
  <si>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</si>
  <si>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</si>
  <si>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</si>
  <si>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</si>
  <si>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</si>
  <si>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</si>
  <si>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</si>
  <si>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</si>
  <si>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</si>
  <si>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</si>
  <si>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</si>
  <si>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</si>
  <si>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</si>
  <si>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</si>
  <si>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</si>
  <si>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</si>
  <si>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</si>
  <si>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</si>
  <si>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</si>
  <si>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</si>
  <si>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</si>
  <si>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</si>
  <si>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</si>
  <si>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</si>
  <si>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</si>
  <si>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</si>
  <si>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</si>
  <si>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</si>
  <si>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</si>
  <si>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</si>
  <si>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</si>
  <si>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</si>
  <si>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</si>
  <si>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</si>
  <si>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</si>
  <si>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</si>
  <si>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</si>
  <si>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</si>
  <si>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</si>
  <si>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</si>
  <si>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</si>
  <si>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</si>
  <si>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</si>
  <si>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</si>
  <si>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</si>
  <si>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</si>
  <si>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</si>
  <si>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</si>
  <si>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</si>
  <si>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</si>
  <si>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</si>
  <si>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</si>
  <si>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</si>
  <si>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</si>
  <si>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</si>
  <si>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</si>
  <si>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</si>
  <si>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</si>
  <si>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</si>
  <si>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</si>
  <si>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</si>
  <si>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</si>
  <si>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</si>
  <si>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</si>
  <si>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</si>
  <si>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</si>
  <si>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</si>
  <si>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</si>
  <si>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</si>
  <si>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</si>
  <si>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</si>
  <si>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</si>
  <si>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</si>
  <si>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</si>
  <si>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</si>
  <si>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</si>
  <si>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</si>
  <si>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</si>
  <si>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</si>
  <si>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</si>
  <si>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</si>
  <si>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</si>
  <si>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</si>
  <si>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</si>
  <si>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</si>
  <si>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</si>
  <si>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</si>
  <si>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</si>
  <si>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</si>
  <si>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</si>
  <si>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</si>
  <si>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</si>
  <si>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</si>
  <si>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</si>
  <si>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</si>
  <si>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</si>
  <si>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</si>
  <si>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</si>
  <si>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</si>
  <si>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</si>
  <si>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</si>
  <si>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</si>
  <si>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</si>
  <si>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</si>
  <si>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</si>
  <si>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</si>
  <si>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</si>
  <si>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</si>
  <si>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</si>
  <si>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</si>
  <si>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</si>
  <si>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</si>
  <si>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</si>
  <si>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</si>
  <si>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</si>
  <si>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</si>
  <si>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</si>
  <si>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</si>
  <si>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</si>
  <si>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</si>
  <si>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</si>
  <si>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</si>
  <si>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</si>
  <si>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</si>
  <si>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</si>
  <si>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</si>
  <si>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</si>
  <si>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</si>
  <si>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</si>
  <si>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</si>
  <si>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</si>
  <si>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</si>
  <si>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</si>
  <si>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</si>
  <si>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</si>
  <si>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</si>
  <si>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</si>
  <si>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</si>
  <si>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</si>
  <si>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</si>
  <si>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</si>
  <si>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</si>
  <si>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</si>
  <si>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</si>
  <si>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</si>
  <si>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</si>
  <si>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</si>
  <si>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</si>
  <si>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</si>
  <si>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</si>
  <si>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</si>
  <si>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</si>
  <si>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</si>
  <si>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</si>
  <si>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</si>
  <si>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</si>
  <si>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</si>
  <si>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</si>
  <si>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</si>
  <si>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</si>
  <si>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</si>
  <si>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</si>
  <si>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</si>
  <si>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</si>
  <si>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</si>
  <si>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</si>
  <si>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</si>
  <si>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</si>
  <si>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</si>
  <si>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</si>
  <si>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</si>
  <si>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</si>
  <si>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</si>
  <si>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</si>
  <si>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</si>
  <si>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</si>
  <si>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</si>
  <si>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</si>
  <si>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</si>
  <si>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</si>
  <si>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</si>
  <si>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</si>
  <si>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</si>
  <si>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</si>
  <si>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</si>
  <si>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</si>
  <si>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</si>
  <si>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</si>
  <si>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</si>
  <si>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</si>
  <si>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</si>
  <si>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</si>
  <si>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</si>
  <si>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</si>
  <si>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</si>
  <si>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</si>
  <si>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</si>
  <si>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</si>
  <si>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</si>
  <si>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</si>
  <si>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</si>
  <si>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</si>
  <si>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</si>
  <si>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</si>
  <si>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</si>
  <si>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</si>
  <si>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</si>
  <si>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</si>
  <si>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</si>
  <si>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</si>
  <si>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</si>
  <si>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</si>
  <si>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</si>
  <si>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</si>
  <si>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</si>
  <si>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</si>
  <si>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</si>
  <si>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</si>
  <si>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</si>
  <si>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</si>
  <si>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</si>
  <si>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</si>
  <si>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</si>
  <si>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</si>
  <si>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</si>
  <si>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</si>
  <si>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</si>
  <si>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</si>
  <si>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</si>
  <si>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</si>
  <si>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</si>
  <si>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</si>
  <si>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</si>
  <si>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</si>
  <si>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</si>
  <si>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</si>
  <si>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</si>
  <si>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</si>
  <si>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</si>
  <si>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</si>
  <si>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</si>
  <si>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</si>
  <si>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</si>
  <si>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</si>
  <si>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</si>
  <si>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</si>
  <si>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</si>
  <si>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</si>
  <si>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</si>
  <si>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</si>
  <si>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</si>
  <si>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</si>
  <si>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</si>
  <si>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</si>
  <si>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</si>
  <si>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</si>
  <si>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</si>
  <si>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</si>
  <si>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</si>
  <si>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</si>
  <si>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</si>
  <si>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</si>
  <si>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</si>
  <si>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</si>
  <si>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</si>
  <si>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</si>
  <si>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</si>
  <si>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</si>
  <si>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</si>
  <si>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</si>
  <si>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</si>
  <si>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</si>
  <si>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</si>
  <si>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</si>
  <si>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</si>
  <si>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</si>
  <si>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</si>
  <si>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</si>
  <si>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</si>
  <si>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</si>
  <si>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</si>
  <si>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</si>
  <si>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</si>
  <si>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</si>
  <si>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</si>
  <si>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</si>
  <si>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</si>
  <si>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</si>
  <si>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</si>
  <si>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</si>
  <si>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</si>
  <si>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</si>
  <si>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</si>
  <si>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</si>
  <si>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</si>
  <si>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</si>
  <si>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</si>
  <si>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</si>
  <si>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</si>
  <si>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</si>
  <si>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</si>
  <si>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</si>
  <si>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</si>
  <si>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</si>
  <si>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</si>
  <si>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</si>
  <si>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</si>
  <si>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</si>
  <si>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</si>
  <si>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</si>
  <si>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</si>
  <si>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</si>
  <si>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</si>
  <si>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</si>
  <si>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</si>
  <si>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</si>
  <si>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</si>
  <si>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</si>
  <si>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</si>
  <si>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</si>
  <si>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</si>
  <si>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</si>
  <si>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</si>
  <si>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</si>
  <si>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</si>
  <si>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</si>
  <si>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</si>
  <si>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</si>
  <si>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</si>
  <si>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</si>
  <si>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</si>
  <si>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</si>
  <si>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</si>
  <si>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</si>
  <si>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</si>
  <si>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</si>
  <si>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</si>
  <si>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</si>
  <si>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</si>
  <si>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</si>
  <si>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</si>
  <si>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</si>
  <si>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</si>
  <si>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</si>
  <si>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</si>
  <si>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</si>
  <si>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</si>
  <si>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</si>
  <si>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</si>
  <si>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</si>
  <si>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</si>
  <si>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</si>
  <si>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</si>
  <si>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</si>
  <si>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</si>
  <si>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</si>
  <si>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</si>
  <si>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</si>
  <si>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</si>
  <si>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</si>
  <si>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</si>
  <si>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</si>
  <si>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</si>
  <si>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</si>
  <si>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</si>
  <si>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</si>
  <si>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</si>
  <si>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</si>
  <si>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</si>
  <si>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</si>
  <si>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</si>
  <si>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</si>
  <si>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</si>
  <si>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</si>
  <si>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</si>
  <si>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</si>
  <si>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</si>
  <si>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</si>
  <si>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</si>
  <si>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</si>
  <si>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</si>
  <si>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</si>
  <si>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</si>
  <si>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</si>
  <si>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</si>
  <si>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</si>
  <si>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</si>
  <si>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</si>
  <si>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</si>
  <si>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</si>
  <si>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</si>
  <si>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</si>
  <si>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</si>
  <si>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</si>
  <si>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</si>
  <si>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</si>
  <si>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</si>
  <si>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</si>
  <si>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</si>
  <si>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</si>
  <si>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</si>
  <si>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</si>
  <si>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</si>
  <si>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</si>
  <si>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</si>
  <si>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</si>
  <si>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</si>
  <si>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</si>
  <si>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</si>
  <si>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</si>
  <si>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</si>
  <si>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</si>
  <si>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</si>
  <si>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</si>
  <si>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</si>
  <si>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</si>
  <si>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</si>
  <si>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</si>
  <si>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</si>
  <si>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</si>
  <si>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</si>
  <si>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</si>
  <si>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</si>
  <si>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</si>
  <si>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</si>
  <si>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</si>
  <si>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</si>
  <si>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</si>
  <si>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</si>
  <si>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</si>
  <si>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</si>
  <si>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</si>
  <si>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</si>
  <si>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</si>
  <si>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</si>
  <si>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</si>
  <si>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</si>
  <si>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</si>
  <si>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</si>
  <si>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</si>
  <si>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</si>
  <si>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</si>
  <si>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</si>
  <si>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</si>
  <si>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</si>
  <si>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</si>
  <si>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</si>
  <si>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</si>
  <si>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</si>
  <si>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</si>
  <si>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</si>
  <si>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</si>
  <si>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</si>
  <si>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</si>
  <si>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</si>
  <si>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</si>
  <si>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</si>
  <si>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</si>
  <si>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</si>
  <si>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</si>
  <si>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</si>
  <si>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</si>
  <si>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</si>
  <si>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</si>
  <si>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</si>
  <si>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</si>
  <si>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</si>
  <si>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</si>
  <si>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</si>
  <si>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</si>
  <si>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</si>
  <si>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</si>
  <si>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</si>
  <si>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</si>
  <si>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</si>
  <si>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</si>
  <si>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</si>
  <si>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</si>
  <si>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</si>
  <si>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</si>
  <si>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</si>
  <si>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</si>
  <si>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</si>
  <si>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</si>
  <si>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</si>
  <si>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</si>
  <si>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</si>
  <si>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</si>
  <si>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</si>
  <si>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</si>
  <si>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</si>
  <si>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</si>
  <si>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</si>
  <si>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</si>
  <si>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</si>
  <si>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</si>
  <si>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</si>
  <si>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</si>
  <si>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</si>
  <si>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</si>
  <si>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</si>
  <si>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</si>
  <si>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</si>
  <si>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</si>
  <si>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</si>
  <si>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</si>
  <si>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</si>
  <si>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</si>
  <si>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</si>
  <si>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</si>
  <si>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</si>
  <si>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</si>
  <si>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</si>
  <si>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</si>
  <si>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</si>
  <si>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</si>
  <si>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</si>
  <si>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</si>
  <si>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</si>
  <si>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</si>
  <si>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</si>
  <si>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</si>
  <si>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</si>
  <si>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</si>
  <si>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</si>
  <si>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</si>
  <si>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</si>
  <si>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</si>
  <si>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</si>
  <si>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</si>
  <si>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</si>
  <si>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</si>
  <si>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</si>
  <si>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</si>
  <si>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</si>
  <si>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</si>
  <si>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</si>
  <si>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</si>
  <si>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</si>
  <si>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</si>
  <si>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</si>
  <si>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</si>
  <si>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</si>
  <si>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</si>
  <si>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</si>
  <si>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</si>
  <si>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</si>
  <si>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</si>
  <si>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</si>
  <si>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</si>
  <si>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</si>
  <si>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</si>
  <si>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</si>
  <si>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</si>
  <si>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</si>
  <si>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</si>
  <si>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</si>
  <si>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</si>
  <si>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</si>
  <si>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</si>
  <si>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</si>
  <si>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</si>
  <si>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</si>
  <si>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</si>
  <si>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</si>
  <si>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</si>
  <si>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</si>
  <si>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</si>
  <si>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</si>
  <si>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</si>
  <si>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</si>
  <si>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</si>
  <si>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</si>
  <si>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</si>
  <si>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</si>
  <si>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</si>
  <si>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</si>
  <si>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</si>
  <si>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</si>
  <si>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</si>
  <si>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</si>
  <si>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</si>
  <si>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</si>
  <si>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</si>
  <si>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</si>
  <si>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</si>
  <si>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</si>
  <si>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</si>
  <si>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</si>
  <si>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</si>
  <si>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</si>
  <si>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</si>
  <si>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</si>
  <si>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</si>
  <si>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</si>
  <si>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</si>
  <si>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</si>
  <si>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</si>
  <si>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</si>
  <si>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</si>
  <si>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</si>
  <si>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</si>
  <si>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</si>
  <si>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</si>
  <si>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</si>
  <si>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</si>
  <si>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</si>
  <si>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</si>
  <si>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</si>
  <si>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</si>
  <si>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</si>
  <si>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</si>
  <si>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</si>
  <si>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</si>
  <si>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</si>
  <si>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</si>
  <si>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</si>
  <si>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</si>
  <si>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</si>
  <si>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</si>
  <si>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</si>
  <si>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</si>
  <si>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</si>
  <si>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</si>
  <si>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</si>
  <si>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</si>
  <si>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</si>
  <si>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</si>
  <si>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</si>
  <si>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</si>
  <si>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</si>
  <si>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</si>
  <si>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</si>
  <si>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</si>
  <si>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</si>
  <si>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</si>
  <si>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</si>
  <si>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</si>
  <si>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</si>
  <si>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</si>
  <si>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</si>
  <si>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</si>
  <si>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</si>
  <si>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</si>
  <si>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</si>
  <si>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</si>
  <si>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</si>
  <si>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</si>
  <si>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</si>
  <si>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</si>
  <si>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</si>
  <si>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</si>
  <si>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</si>
  <si>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</si>
  <si>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</si>
  <si>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</si>
  <si>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</si>
  <si>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</si>
  <si>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</si>
  <si>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</si>
  <si>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</si>
  <si>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</si>
  <si>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</si>
  <si>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</si>
  <si>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</si>
  <si>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</si>
  <si>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</si>
  <si>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</si>
  <si>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</si>
  <si>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</si>
  <si>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</si>
  <si>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</si>
  <si>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</si>
  <si>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</si>
  <si>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</si>
  <si>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</si>
  <si>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</si>
  <si>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</si>
  <si>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</si>
  <si>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</si>
  <si>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</si>
  <si>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</si>
  <si>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</si>
  <si>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</si>
  <si>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</si>
  <si>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</si>
  <si>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</si>
  <si>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</si>
  <si>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</si>
  <si>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</si>
  <si>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</si>
  <si>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</si>
  <si>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</si>
  <si>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</si>
  <si>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</si>
  <si>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</si>
  <si>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</si>
  <si>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</si>
  <si>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</si>
  <si>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</si>
  <si>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</si>
  <si>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</si>
  <si>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</si>
  <si>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</si>
  <si>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</si>
  <si>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</si>
  <si>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</si>
  <si>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</si>
  <si>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</si>
  <si>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</si>
  <si>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</si>
  <si>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</si>
  <si>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</si>
  <si>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</si>
  <si>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</si>
  <si>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</si>
  <si>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</si>
  <si>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</si>
  <si>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</si>
  <si>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</si>
  <si>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</si>
  <si>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</si>
  <si>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</si>
  <si>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</si>
  <si>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</si>
  <si>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</si>
  <si>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</si>
  <si>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</si>
  <si>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</si>
  <si>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</si>
  <si>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</si>
  <si>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</si>
  <si>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</si>
  <si>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</si>
  <si>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</si>
  <si>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</si>
  <si>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</si>
  <si>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</si>
  <si>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</si>
  <si>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</si>
  <si>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</si>
  <si>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</si>
  <si>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</si>
  <si>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</si>
  <si>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</si>
  <si>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</si>
  <si>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</si>
  <si>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</si>
  <si>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</si>
  <si>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</si>
  <si>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</si>
  <si>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</si>
  <si>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</si>
  <si>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</si>
  <si>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</si>
  <si>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</si>
  <si>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</si>
  <si>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</si>
  <si>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</si>
  <si>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</si>
  <si>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</si>
  <si>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</si>
  <si>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</si>
  <si>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</si>
  <si>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</si>
  <si>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</si>
  <si>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</si>
  <si>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</si>
  <si>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</si>
  <si>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</si>
  <si>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</si>
  <si>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</si>
  <si>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</si>
  <si>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</si>
  <si>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</si>
  <si>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</si>
  <si>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</si>
  <si>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</si>
  <si>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</si>
  <si>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</si>
  <si>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</si>
  <si>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</si>
  <si>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</si>
  <si>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</si>
  <si>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</si>
  <si>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</si>
  <si>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</si>
  <si>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</si>
  <si>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</si>
  <si>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</si>
  <si>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</si>
  <si>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</si>
  <si>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</si>
  <si>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</si>
  <si>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</si>
  <si>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</si>
  <si>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</si>
  <si>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</si>
  <si>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</si>
  <si>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</si>
  <si>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</si>
  <si>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</si>
  <si>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</si>
  <si>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</si>
  <si>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</si>
  <si>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</si>
  <si>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</si>
  <si>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</si>
  <si>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</si>
  <si>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</si>
  <si>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</si>
  <si>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</si>
  <si>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</si>
  <si>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</si>
  <si>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</si>
  <si>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</si>
  <si>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</si>
  <si>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</si>
  <si>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</si>
  <si>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</si>
  <si>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</si>
  <si>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</si>
  <si>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</si>
  <si>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</si>
  <si>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</si>
  <si>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</si>
  <si>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</si>
  <si>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</si>
  <si>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</si>
  <si>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</si>
  <si>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</si>
  <si>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</si>
  <si>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</si>
  <si>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</si>
  <si>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</si>
  <si>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</si>
  <si>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</si>
  <si>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</si>
  <si>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</si>
  <si>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</si>
  <si>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</si>
  <si>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</si>
  <si>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</si>
  <si>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</si>
  <si>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</si>
  <si>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</si>
  <si>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</si>
  <si>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</si>
  <si>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</si>
  <si>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</si>
  <si>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</si>
  <si>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</si>
  <si>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</si>
  <si>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</si>
  <si>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</si>
  <si>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</si>
  <si>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</si>
  <si>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</si>
  <si>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</si>
  <si>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</si>
  <si>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</si>
  <si>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</si>
  <si>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</si>
  <si>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</si>
  <si>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</si>
  <si>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</si>
  <si>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</si>
  <si>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</si>
  <si>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</si>
  <si>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</si>
  <si>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</si>
  <si>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</si>
  <si>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</si>
  <si>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</si>
  <si>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</si>
  <si>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</si>
  <si>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</si>
  <si>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</si>
  <si>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</si>
  <si>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</si>
  <si>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</si>
  <si>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</si>
  <si>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</si>
  <si>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</si>
  <si>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</si>
  <si>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</si>
  <si>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</si>
  <si>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</si>
  <si>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</si>
  <si>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</si>
  <si>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</si>
  <si>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</si>
  <si>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</si>
  <si>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</si>
  <si>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</si>
  <si>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</si>
  <si>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</si>
  <si>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</si>
  <si>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</si>
  <si>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</si>
  <si>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</si>
  <si>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</si>
  <si>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</si>
  <si>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</si>
  <si>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</si>
  <si>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</si>
  <si>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</si>
  <si>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</si>
  <si>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</si>
  <si>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</si>
  <si>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</si>
  <si>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</si>
  <si>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</si>
  <si>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</si>
  <si>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</si>
  <si>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</si>
  <si>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</si>
  <si>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</si>
  <si>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</si>
  <si>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</si>
  <si>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</si>
  <si>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</si>
  <si>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</si>
  <si>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</si>
  <si>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</si>
  <si>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</si>
  <si>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</si>
  <si>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</si>
  <si>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</si>
  <si>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</si>
  <si>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</si>
  <si>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</si>
  <si>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</si>
  <si>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</si>
  <si>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</si>
  <si>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</si>
  <si>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</si>
  <si>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</si>
  <si>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</si>
  <si>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</si>
  <si>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</si>
  <si>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</si>
  <si>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</si>
  <si>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</si>
  <si>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</si>
  <si>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</si>
  <si>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</si>
  <si>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</si>
  <si>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</si>
  <si>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</si>
  <si>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</si>
  <si>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</si>
  <si>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</si>
  <si>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</si>
  <si>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</si>
  <si>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</si>
  <si>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</si>
  <si>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</si>
  <si>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</si>
  <si>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</si>
  <si>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</si>
  <si>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</si>
  <si>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</si>
  <si>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</si>
  <si>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</si>
  <si>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</si>
  <si>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</si>
  <si>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</si>
  <si>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</si>
  <si>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</si>
  <si>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</si>
  <si>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</si>
  <si>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</si>
  <si>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</si>
  <si>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</si>
  <si>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</si>
  <si>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</si>
  <si>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</si>
  <si>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</si>
  <si>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</si>
  <si>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</si>
  <si>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</si>
  <si>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</si>
  <si>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</si>
  <si>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</si>
  <si>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</si>
  <si>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</si>
  <si>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</si>
  <si>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</si>
  <si>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</si>
  <si>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</si>
  <si>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</si>
  <si>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</si>
  <si>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</si>
  <si>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</si>
  <si>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</si>
  <si>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</si>
  <si>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</si>
  <si>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</si>
  <si>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</si>
  <si>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</si>
  <si>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</si>
  <si>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</si>
  <si>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</si>
  <si>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</si>
  <si>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</si>
  <si>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</si>
  <si>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</si>
  <si>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</si>
  <si>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</si>
  <si>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</si>
  <si>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</si>
  <si>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</si>
  <si>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</si>
  <si>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</si>
  <si>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</si>
  <si>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</si>
  <si>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</si>
  <si>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</si>
  <si>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</si>
  <si>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</si>
  <si>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</si>
  <si>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</si>
  <si>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</si>
  <si>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</si>
  <si>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</si>
  <si>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</si>
  <si>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</si>
  <si>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</si>
  <si>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</si>
  <si>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</si>
  <si>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</si>
  <si>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</si>
  <si>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</si>
  <si>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</si>
  <si>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</si>
  <si>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</si>
  <si>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</si>
  <si>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</si>
  <si>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</si>
  <si>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</si>
  <si>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</si>
  <si>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</si>
  <si>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</si>
  <si>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</si>
  <si>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</si>
  <si>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</si>
  <si>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</si>
  <si>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</si>
  <si>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</si>
  <si>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</si>
  <si>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</si>
  <si>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</si>
  <si>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</si>
  <si>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</si>
  <si>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</si>
  <si>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</si>
  <si>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</si>
  <si>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</si>
  <si>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</si>
  <si>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</si>
  <si>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</si>
  <si>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</si>
  <si>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</si>
  <si>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</si>
  <si>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</si>
  <si>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</si>
  <si>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</si>
  <si>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</si>
  <si>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</si>
  <si>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</si>
  <si>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</si>
  <si>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</si>
  <si>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</si>
  <si>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</si>
  <si>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</si>
  <si>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</si>
  <si>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</si>
  <si>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</si>
  <si>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</si>
  <si>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</si>
  <si>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</si>
  <si>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</si>
  <si>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</si>
  <si>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</si>
  <si>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</si>
  <si>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</si>
  <si>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</si>
  <si>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</si>
  <si>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</si>
  <si>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</si>
  <si>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</si>
  <si>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</si>
  <si>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</si>
  <si>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</si>
  <si>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</si>
  <si>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</si>
  <si>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</si>
  <si>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</si>
  <si>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</si>
  <si>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</si>
  <si>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</si>
  <si>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</si>
  <si>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</si>
  <si>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</si>
  <si>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</si>
  <si>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</si>
  <si>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</si>
  <si>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</si>
  <si>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</si>
  <si>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</si>
  <si>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</si>
  <si>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</si>
  <si>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</si>
  <si>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</si>
  <si>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</si>
  <si>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</si>
  <si>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</si>
  <si>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</si>
  <si>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</si>
  <si>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</si>
  <si>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</si>
  <si>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</si>
  <si>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</si>
  <si>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</si>
  <si>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</si>
  <si>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</si>
  <si>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</si>
  <si>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</si>
  <si>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</si>
  <si>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</si>
  <si>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</si>
  <si>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</si>
  <si>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</si>
  <si>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</si>
  <si>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</si>
  <si>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</si>
  <si>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</si>
  <si>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</si>
  <si>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</si>
  <si>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</si>
  <si>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</si>
  <si>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</si>
  <si>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</si>
  <si>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</si>
  <si>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</si>
  <si>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</si>
  <si>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</si>
  <si>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</si>
  <si>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</si>
  <si>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</si>
  <si>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</si>
  <si>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</si>
  <si>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</si>
  <si>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</si>
  <si>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</si>
  <si>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</si>
  <si>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</si>
  <si>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</si>
  <si>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</si>
  <si>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</si>
  <si>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</si>
  <si>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</si>
  <si>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</si>
  <si>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</si>
  <si>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</si>
  <si>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</si>
  <si>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</si>
  <si>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</si>
  <si>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</si>
  <si>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</si>
  <si>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</si>
  <si>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</si>
  <si>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</si>
  <si>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</si>
  <si>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</si>
  <si>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</si>
  <si>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</si>
  <si>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</si>
  <si>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</si>
  <si>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</si>
  <si>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</si>
  <si>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</si>
  <si>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</si>
  <si>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</si>
  <si>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</si>
  <si>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</si>
  <si>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</si>
  <si>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</si>
  <si>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</si>
  <si>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</si>
  <si>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</si>
  <si>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</si>
  <si>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</si>
  <si>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</si>
  <si>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</si>
  <si>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</si>
  <si>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</si>
  <si>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</si>
  <si>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</si>
  <si>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</si>
  <si>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</si>
  <si>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</si>
  <si>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</si>
  <si>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</si>
  <si>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</si>
  <si>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</si>
  <si>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</si>
  <si>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</si>
  <si>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</si>
  <si>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</si>
  <si>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</si>
  <si>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</si>
  <si>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</si>
  <si>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</si>
  <si>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</si>
  <si>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</si>
  <si>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</si>
  <si>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</si>
  <si>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</si>
  <si>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</si>
  <si>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</si>
  <si>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</si>
  <si>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</si>
  <si>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</si>
  <si>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</si>
  <si>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</si>
  <si>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</si>
  <si>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</si>
  <si>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</si>
  <si>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</si>
  <si>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</si>
  <si>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</si>
  <si>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</si>
  <si>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</si>
  <si>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</si>
  <si>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</si>
  <si>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</si>
  <si>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</si>
  <si>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</si>
  <si>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</si>
  <si>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</si>
  <si>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</si>
  <si>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</si>
  <si>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</si>
  <si>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</si>
  <si>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</si>
  <si>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</si>
  <si>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</si>
  <si>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</si>
  <si>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</si>
  <si>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</si>
  <si>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</si>
  <si>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</si>
  <si>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</si>
  <si>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</si>
  <si>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</si>
  <si>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</si>
  <si>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</si>
  <si>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</si>
  <si>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</si>
  <si>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</si>
  <si>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</si>
  <si>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</si>
  <si>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</si>
  <si>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</si>
  <si>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</si>
  <si>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</si>
  <si>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</si>
  <si>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</si>
  <si>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</si>
  <si>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</si>
  <si>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</si>
  <si>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</si>
  <si>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</si>
  <si>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</si>
  <si>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</si>
  <si>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</si>
  <si>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</si>
  <si>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</si>
  <si>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</si>
  <si>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</si>
  <si>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</si>
  <si>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</si>
  <si>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</si>
  <si>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</si>
  <si>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</si>
  <si>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</si>
  <si>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</si>
  <si>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</si>
  <si>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</si>
  <si>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</si>
  <si>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</si>
  <si>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</si>
  <si>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</si>
  <si>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</si>
  <si>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</si>
  <si>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</si>
  <si>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</si>
  <si>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</si>
  <si>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</si>
  <si>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</si>
  <si>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</si>
  <si>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</si>
  <si>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</si>
  <si>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</si>
  <si>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</si>
  <si>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</si>
  <si>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</si>
  <si>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</si>
  <si>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</si>
  <si>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</si>
  <si>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</si>
  <si>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</si>
  <si>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</si>
  <si>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</si>
  <si>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</si>
  <si>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</si>
  <si>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</si>
  <si>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</si>
  <si>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</si>
  <si>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</si>
  <si>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</si>
  <si>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</si>
  <si>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</si>
  <si>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</si>
  <si>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</si>
  <si>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</si>
  <si>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</si>
  <si>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</si>
  <si>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</si>
  <si>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</si>
  <si>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</si>
  <si>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</si>
  <si>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</si>
  <si>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</si>
  <si>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</si>
  <si>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</si>
  <si>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</si>
  <si>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</si>
  <si>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</si>
  <si>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</si>
  <si>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</si>
  <si>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</si>
  <si>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</si>
  <si>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</si>
  <si>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</si>
  <si>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</si>
  <si>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</si>
  <si>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</si>
  <si>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</si>
  <si>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</si>
  <si>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</si>
  <si>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</si>
  <si>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</si>
  <si>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</si>
  <si>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</si>
  <si>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</si>
  <si>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</si>
  <si>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</si>
  <si>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</si>
  <si>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</si>
  <si>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</si>
  <si>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</si>
  <si>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</si>
  <si>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</si>
  <si>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</si>
  <si>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</si>
  <si>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</si>
  <si>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</si>
  <si>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</si>
  <si>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</si>
  <si>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</si>
  <si>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</si>
  <si>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</si>
  <si>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</si>
  <si>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</si>
  <si>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</si>
  <si>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</si>
  <si>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</si>
  <si>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</si>
  <si>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</si>
  <si>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</si>
  <si>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</si>
  <si>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</si>
  <si>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</si>
  <si>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</si>
  <si>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</si>
  <si>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</si>
  <si>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</si>
  <si>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</si>
  <si>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</si>
  <si>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</si>
  <si>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</si>
  <si>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</si>
  <si>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</si>
  <si>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</si>
  <si>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</si>
  <si>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</si>
  <si>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</si>
  <si>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</si>
  <si>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</si>
  <si>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</si>
  <si>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</si>
  <si>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</si>
  <si>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</si>
  <si>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</si>
  <si>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</si>
  <si>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</si>
  <si>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</si>
  <si>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</si>
  <si>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</si>
  <si>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</si>
  <si>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</si>
  <si>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</si>
  <si>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</si>
  <si>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</si>
  <si>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</si>
  <si>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</si>
  <si>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</si>
  <si>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</si>
  <si>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</si>
  <si>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</si>
  <si>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</si>
  <si>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</si>
  <si>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</si>
  <si>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</si>
  <si>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</si>
  <si>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</si>
  <si>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</si>
  <si>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</si>
  <si>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</si>
  <si>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</si>
  <si>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</si>
  <si>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</si>
  <si>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</si>
  <si>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</si>
  <si>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</si>
  <si>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</si>
  <si>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</si>
  <si>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</si>
  <si>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</si>
  <si>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</si>
  <si>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</si>
  <si>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</si>
  <si>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</si>
  <si>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</si>
  <si>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</si>
  <si>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</si>
  <si>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</si>
  <si>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</si>
  <si>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</si>
  <si>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</si>
  <si>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</si>
  <si>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</si>
  <si>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</si>
  <si>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</si>
  <si>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</si>
  <si>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</si>
  <si>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</si>
  <si>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</si>
  <si>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</si>
  <si>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</si>
  <si>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</si>
  <si>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</si>
  <si>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</si>
  <si>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</si>
  <si>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</si>
  <si>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</si>
  <si>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</si>
  <si>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</si>
  <si>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</si>
  <si>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</si>
  <si>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</si>
  <si>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</si>
  <si>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</si>
  <si>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</si>
  <si>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</si>
  <si>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</si>
  <si>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</si>
  <si>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</si>
  <si>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</si>
  <si>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</si>
  <si>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</si>
  <si>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</si>
  <si>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</si>
  <si>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</si>
  <si>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</si>
  <si>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</si>
  <si>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</si>
  <si>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</si>
  <si>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</si>
  <si>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</si>
  <si>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</si>
  <si>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</si>
  <si>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</si>
  <si>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</si>
  <si>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</si>
  <si>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</si>
  <si>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</si>
  <si>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</si>
  <si>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</si>
  <si>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</si>
  <si>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</si>
  <si>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</si>
  <si>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</si>
  <si>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</si>
  <si>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</si>
  <si>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</si>
  <si>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</si>
  <si>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</si>
  <si>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</si>
  <si>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</si>
  <si>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</si>
  <si>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</si>
  <si>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</si>
  <si>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</si>
  <si>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</si>
  <si>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</si>
  <si>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</si>
  <si>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</si>
  <si>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</si>
  <si>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</si>
  <si>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</si>
  <si>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</si>
  <si>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</si>
  <si>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</si>
  <si>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</si>
  <si>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</si>
  <si>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</si>
  <si>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</si>
  <si>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</si>
  <si>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</si>
  <si>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</si>
  <si>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</si>
  <si>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</si>
  <si>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</si>
  <si>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</si>
  <si>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</si>
  <si>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</si>
  <si>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</si>
  <si>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</si>
  <si>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</si>
  <si>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</si>
  <si>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</si>
  <si>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</si>
  <si>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</si>
  <si>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</si>
  <si>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</si>
  <si>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</si>
  <si>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</si>
  <si>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</si>
  <si>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</si>
  <si>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</si>
  <si>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</si>
  <si>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</si>
  <si>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</si>
  <si>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</si>
  <si>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</si>
  <si>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</si>
  <si>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</si>
  <si>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</si>
  <si>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</si>
  <si>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</si>
  <si>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</si>
  <si>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</si>
  <si>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</si>
  <si>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</si>
  <si>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</si>
  <si>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</si>
  <si>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</si>
  <si>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</si>
  <si>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</si>
  <si>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</si>
  <si>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</si>
  <si>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</si>
  <si>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</si>
  <si>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</si>
  <si>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</si>
  <si>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</si>
  <si>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</si>
  <si>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</si>
  <si>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</si>
  <si>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</si>
  <si>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</si>
  <si>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</si>
  <si>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</si>
  <si>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</si>
  <si>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</si>
  <si>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</si>
  <si>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</si>
  <si>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</si>
  <si>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</si>
  <si>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</si>
  <si>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</si>
  <si>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</si>
  <si>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</si>
  <si>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</si>
  <si>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</si>
  <si>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</si>
  <si>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</si>
  <si>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</si>
  <si>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</si>
  <si>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</si>
  <si>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</si>
  <si>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</si>
  <si>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</si>
  <si>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</si>
  <si>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</si>
  <si>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</si>
  <si>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</si>
  <si>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</si>
  <si>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</si>
  <si>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</si>
  <si>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</si>
  <si>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</si>
  <si>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</si>
  <si>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</si>
  <si>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</si>
  <si>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</si>
  <si>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</si>
  <si>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</si>
  <si>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</si>
  <si>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</si>
  <si>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</si>
  <si>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</si>
  <si>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</si>
  <si>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</si>
  <si>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</si>
  <si>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</si>
  <si>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</si>
  <si>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</si>
  <si>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</si>
  <si>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</si>
  <si>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</si>
  <si>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</si>
  <si>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</si>
  <si>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</si>
  <si>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</si>
  <si>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</si>
  <si>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</si>
  <si>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</si>
  <si>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</si>
  <si>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</si>
  <si>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</si>
  <si>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</si>
  <si>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</si>
  <si>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</si>
  <si>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</si>
  <si>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</si>
  <si>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</si>
  <si>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</si>
  <si>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</si>
  <si>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</si>
  <si>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</si>
  <si>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</si>
  <si>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</si>
  <si>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</si>
  <si>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</si>
  <si>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</si>
  <si>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</si>
  <si>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</si>
  <si>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</si>
  <si>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</si>
  <si>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</si>
  <si>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</si>
  <si>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</si>
  <si>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</si>
  <si>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</si>
  <si>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</si>
  <si>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</si>
  <si>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</si>
  <si>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</si>
  <si>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</si>
  <si>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</si>
  <si>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</si>
  <si>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</si>
  <si>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</si>
  <si>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</si>
  <si>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</si>
  <si>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</si>
  <si>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</si>
  <si>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</si>
  <si>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</si>
  <si>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</si>
  <si>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</si>
  <si>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</si>
  <si>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</si>
  <si>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</si>
  <si>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</si>
  <si>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</si>
  <si>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</si>
  <si>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</si>
  <si>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</si>
  <si>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</si>
  <si>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</si>
  <si>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</si>
  <si>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</si>
  <si>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</si>
  <si>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</si>
  <si>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</si>
  <si>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</si>
  <si>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</si>
  <si>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</si>
  <si>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</si>
  <si>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</si>
  <si>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</si>
  <si>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</si>
  <si>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</si>
  <si>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</si>
  <si>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</si>
  <si>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</si>
  <si>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</si>
  <si>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</si>
  <si>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</si>
  <si>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</si>
  <si>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</si>
  <si>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</si>
  <si>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</si>
  <si>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</si>
  <si>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</si>
  <si>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</si>
  <si>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</si>
  <si>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</si>
  <si>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</si>
  <si>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</si>
  <si>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</si>
  <si>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</si>
  <si>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</si>
  <si>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</si>
  <si>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</si>
  <si>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</si>
  <si>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</si>
  <si>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</si>
  <si>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</si>
  <si>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</si>
  <si>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</si>
  <si>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</si>
  <si>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</si>
  <si>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</si>
  <si>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</si>
  <si>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</si>
  <si>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</si>
  <si>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</si>
  <si>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</si>
  <si>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</si>
  <si>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</si>
  <si>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</si>
  <si>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</si>
  <si>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</si>
  <si>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</si>
  <si>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</si>
  <si>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</si>
  <si>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</si>
  <si>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</si>
  <si>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</si>
  <si>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</si>
  <si>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</si>
  <si>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</si>
  <si>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</si>
  <si>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</si>
  <si>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</si>
  <si>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</si>
  <si>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</si>
  <si>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</si>
  <si>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</si>
  <si>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</si>
  <si>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</si>
  <si>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</si>
  <si>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</si>
  <si>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</si>
  <si>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</si>
  <si>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</si>
  <si>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</si>
  <si>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</si>
  <si>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</si>
  <si>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</si>
  <si>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</si>
  <si>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</si>
  <si>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</si>
  <si>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</si>
  <si>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</si>
  <si>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</si>
  <si>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</si>
  <si>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</si>
  <si>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</si>
  <si>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</si>
  <si>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</si>
  <si>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</si>
  <si>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</si>
  <si>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</si>
  <si>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</si>
  <si>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</si>
  <si>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</si>
  <si>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</si>
  <si>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</si>
  <si>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</si>
  <si>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</si>
  <si>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</si>
  <si>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</si>
  <si>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</si>
  <si>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</si>
  <si>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</si>
  <si>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</si>
  <si>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</si>
  <si>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</si>
  <si>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</si>
  <si>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</si>
  <si>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</si>
  <si>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</si>
  <si>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</si>
  <si>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</si>
  <si>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</si>
  <si>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</si>
  <si>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</si>
  <si>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</si>
  <si>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</si>
  <si>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</si>
  <si>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</si>
  <si>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</si>
  <si>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</si>
  <si>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</si>
  <si>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</si>
  <si>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</si>
  <si>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</si>
  <si>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</si>
  <si>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</si>
  <si>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</si>
  <si>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</si>
  <si>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</si>
  <si>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</si>
  <si>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</si>
  <si>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</si>
  <si>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</si>
  <si>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</si>
  <si>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</si>
  <si>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</si>
  <si>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</si>
  <si>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</si>
  <si>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</si>
  <si>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</si>
  <si>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</si>
  <si>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</si>
  <si>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</si>
  <si>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</si>
  <si>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</si>
  <si>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</si>
  <si>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</si>
  <si>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</si>
  <si>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</si>
  <si>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</si>
  <si>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</si>
  <si>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</si>
  <si>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</si>
  <si>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</si>
  <si>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</si>
  <si>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</si>
  <si>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</si>
  <si>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</si>
  <si>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</si>
  <si>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</si>
  <si>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</si>
  <si>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</si>
  <si>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</si>
  <si>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</si>
  <si>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</si>
  <si>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</si>
  <si>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</si>
  <si>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</si>
  <si>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</si>
  <si>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</si>
  <si>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</si>
  <si>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</si>
  <si>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</si>
  <si>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</si>
  <si>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</si>
  <si>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</si>
  <si>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</si>
  <si>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</si>
  <si>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</si>
  <si>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</si>
  <si>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</si>
  <si>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</si>
  <si>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</si>
  <si>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</si>
  <si>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</si>
  <si>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</si>
  <si>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</si>
  <si>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</si>
  <si>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</si>
  <si>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</si>
  <si>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</si>
  <si>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</si>
  <si>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</si>
  <si>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</si>
  <si>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</si>
  <si>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</si>
  <si>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</si>
  <si>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</si>
  <si>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</si>
  <si>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</si>
  <si>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</si>
  <si>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</si>
  <si>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</si>
  <si>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</si>
  <si>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</si>
  <si>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</si>
  <si>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</si>
  <si>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</si>
  <si>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</si>
  <si>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</si>
  <si>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</si>
  <si>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</si>
  <si>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</si>
  <si>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</si>
  <si>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</si>
  <si>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</si>
  <si>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</si>
  <si>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</si>
  <si>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</si>
  <si>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</si>
  <si>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</si>
  <si>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</si>
  <si>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</si>
  <si>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</si>
  <si>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</si>
  <si>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</si>
  <si>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</si>
  <si>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</si>
  <si>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</si>
  <si>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</si>
  <si>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</si>
  <si>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</si>
  <si>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</si>
  <si>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</si>
  <si>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</si>
  <si>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</si>
  <si>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</si>
  <si>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</si>
  <si>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</si>
  <si>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</si>
  <si>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</si>
  <si>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</si>
  <si>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</si>
  <si>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</si>
  <si>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</si>
  <si>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</si>
  <si>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</si>
  <si>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</si>
  <si>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</si>
  <si>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</si>
  <si>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</si>
  <si>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</si>
  <si>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</si>
  <si>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</si>
  <si>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</si>
  <si>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</si>
  <si>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</si>
  <si>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</si>
  <si>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</si>
  <si>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</si>
  <si>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</si>
  <si>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</si>
  <si>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</si>
  <si>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</si>
  <si>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</si>
  <si>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</si>
  <si>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</si>
  <si>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</si>
  <si>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</si>
  <si>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</si>
  <si>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</si>
  <si>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</si>
  <si>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</si>
  <si>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</si>
  <si>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</si>
  <si>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</si>
  <si>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</si>
  <si>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</si>
  <si>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</si>
  <si>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</si>
  <si>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</si>
  <si>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</si>
  <si>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</si>
  <si>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</si>
  <si>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</si>
  <si>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</si>
  <si>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</si>
  <si>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</si>
  <si>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</si>
  <si>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</si>
  <si>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</si>
  <si>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</si>
  <si>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</si>
  <si>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</si>
  <si>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</si>
  <si>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</si>
  <si>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</si>
  <si>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</si>
  <si>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</si>
  <si>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</si>
  <si>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</si>
  <si>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</si>
  <si>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</si>
  <si>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</si>
  <si>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</si>
  <si>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</si>
  <si>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</si>
  <si>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</si>
  <si>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</si>
  <si>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</si>
  <si>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</si>
  <si>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</si>
  <si>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</si>
  <si>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</si>
  <si>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</si>
  <si>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</si>
  <si>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</si>
  <si>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</si>
  <si>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</si>
  <si>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</si>
  <si>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</si>
  <si>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</si>
  <si>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</si>
  <si>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</si>
  <si>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</si>
  <si>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</si>
  <si>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</si>
  <si>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</si>
  <si>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</si>
  <si>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</si>
  <si>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</si>
  <si>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</si>
  <si>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</si>
  <si>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</si>
  <si>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</si>
  <si>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</si>
  <si>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</si>
  <si>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</si>
  <si>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</si>
  <si>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</si>
  <si>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</si>
  <si>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</si>
  <si>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</si>
  <si>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</si>
  <si>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</si>
  <si>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</si>
  <si>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</si>
  <si>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</si>
  <si>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</si>
  <si>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</si>
  <si>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</si>
  <si>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</si>
  <si>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</si>
  <si>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</si>
  <si>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</si>
  <si>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</si>
  <si>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</si>
  <si>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</si>
  <si>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</si>
  <si>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</si>
  <si>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</si>
  <si>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</si>
  <si>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</si>
  <si>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</si>
  <si>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</si>
  <si>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</si>
  <si>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</si>
  <si>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</si>
  <si>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</si>
  <si>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</si>
  <si>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</si>
  <si>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</si>
  <si>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</si>
  <si>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</si>
  <si>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</si>
  <si>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</si>
  <si>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</si>
  <si>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</si>
  <si>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</si>
  <si>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</si>
  <si>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</si>
  <si>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</si>
  <si>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</si>
  <si>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</si>
  <si>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</si>
  <si>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</si>
  <si>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</si>
  <si>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</si>
  <si>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</si>
  <si>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</si>
  <si>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</si>
  <si>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</si>
  <si>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</si>
  <si>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</si>
  <si>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</si>
  <si>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</si>
  <si>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</si>
  <si>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</si>
  <si>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</si>
  <si>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</si>
  <si>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</si>
  <si>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</si>
  <si>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</si>
  <si>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</si>
  <si>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</si>
  <si>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</si>
  <si>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</si>
  <si>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</si>
  <si>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</si>
  <si>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</si>
  <si>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</si>
  <si>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</si>
  <si>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</si>
  <si>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</si>
  <si>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</si>
  <si>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</si>
  <si>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</si>
  <si>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</si>
  <si>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</si>
  <si>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</si>
  <si>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</si>
  <si>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</si>
  <si>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</si>
  <si>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</si>
  <si>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</si>
  <si>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</si>
  <si>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</si>
  <si>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</si>
  <si>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</si>
  <si>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</si>
  <si>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</si>
  <si>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</si>
  <si>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</si>
  <si>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</si>
  <si>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</si>
  <si>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</si>
  <si>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</si>
  <si>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</si>
  <si>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</si>
  <si>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</si>
  <si>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</si>
  <si>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</si>
  <si>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</si>
  <si>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</si>
  <si>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</si>
  <si>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</si>
  <si>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</si>
  <si>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</si>
  <si>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</si>
  <si>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</si>
  <si>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</si>
  <si>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</si>
  <si>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</si>
  <si>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</si>
  <si>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</si>
  <si>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</si>
  <si>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</si>
  <si>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</si>
  <si>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</si>
  <si>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</si>
  <si>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</si>
  <si>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</si>
  <si>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</si>
  <si>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</si>
  <si>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</si>
  <si>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</si>
  <si>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</si>
  <si>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</si>
  <si>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</si>
  <si>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</si>
  <si>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</si>
  <si>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</si>
  <si>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</si>
  <si>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</si>
  <si>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</si>
  <si>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</si>
  <si>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</si>
  <si>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</si>
  <si>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</si>
  <si>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</si>
  <si>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</si>
  <si>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</si>
  <si>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</si>
  <si>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</si>
  <si>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</si>
  <si>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</si>
  <si>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</si>
  <si>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</si>
  <si>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</si>
  <si>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</si>
  <si>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</si>
  <si>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</si>
  <si>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</si>
  <si>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</si>
  <si>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</si>
  <si>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</si>
  <si>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</si>
  <si>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</si>
  <si>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</si>
  <si>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</si>
  <si>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</si>
  <si>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</si>
  <si>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</si>
  <si>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</si>
  <si>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</si>
  <si>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</si>
  <si>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</si>
  <si>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</si>
  <si>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</si>
  <si>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</si>
  <si>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</si>
  <si>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</si>
  <si>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</si>
  <si>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</si>
  <si>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</si>
  <si>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</si>
  <si>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</si>
  <si>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</si>
  <si>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</si>
  <si>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</si>
  <si>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</si>
  <si>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</si>
  <si>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</si>
  <si>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</si>
  <si>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</si>
  <si>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</si>
  <si>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</si>
  <si>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</si>
  <si>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</si>
  <si>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</si>
  <si>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</si>
  <si>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</si>
  <si>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</si>
  <si>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</si>
  <si>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</si>
  <si>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</si>
  <si>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</si>
  <si>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</si>
  <si>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</si>
  <si>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</si>
  <si>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</si>
  <si>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</si>
  <si>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</si>
  <si>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</si>
  <si>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</si>
  <si>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</si>
  <si>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</si>
  <si>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</si>
  <si>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</si>
  <si>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</si>
  <si>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</si>
  <si>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</si>
  <si>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</si>
  <si>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</si>
  <si>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</si>
  <si>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</si>
  <si>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</si>
  <si>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</si>
  <si>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</si>
  <si>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</si>
  <si>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</si>
  <si>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</si>
  <si>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</si>
  <si>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</si>
  <si>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</si>
  <si>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</si>
  <si>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</si>
  <si>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</si>
  <si>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</si>
  <si>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</si>
  <si>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</si>
  <si>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</si>
  <si>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</si>
  <si>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</si>
  <si>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</si>
  <si>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</si>
  <si>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</si>
  <si>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</si>
  <si>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</si>
  <si>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</si>
  <si>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</si>
  <si>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</si>
  <si>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</si>
  <si>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</si>
  <si>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</si>
  <si>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</si>
  <si>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</si>
  <si>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</si>
  <si>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</si>
  <si>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</si>
  <si>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</si>
  <si>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</si>
  <si>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</si>
  <si>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</si>
  <si>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</si>
  <si>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</si>
  <si>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</si>
  <si>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</si>
  <si>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</si>
  <si>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</si>
  <si>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</si>
  <si>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</si>
  <si>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</si>
  <si>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</si>
  <si>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</si>
  <si>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</si>
  <si>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</si>
  <si>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</si>
  <si>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</si>
  <si>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</si>
  <si>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</si>
  <si>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</si>
  <si>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</si>
  <si>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</si>
  <si>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</si>
  <si>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</si>
  <si>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</si>
  <si>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</si>
  <si>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</si>
  <si>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</si>
  <si>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</si>
  <si>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</si>
  <si>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</si>
  <si>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</si>
  <si>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</si>
  <si>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</si>
  <si>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</si>
  <si>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</si>
  <si>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</si>
  <si>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</si>
  <si>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</si>
  <si>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</si>
  <si>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</si>
  <si>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</si>
  <si>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</si>
  <si>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</si>
  <si>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</si>
  <si>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</si>
  <si>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</si>
  <si>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</si>
  <si>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</si>
  <si>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</si>
  <si>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</si>
  <si>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</si>
  <si>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</si>
  <si>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</si>
  <si>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</si>
  <si>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</si>
  <si>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</si>
  <si>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</si>
  <si>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</si>
  <si>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</si>
  <si>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</si>
  <si>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</si>
  <si>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</si>
  <si>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</si>
  <si>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</si>
  <si>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</si>
  <si>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</si>
  <si>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</si>
  <si>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</si>
  <si>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</si>
  <si>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</si>
  <si>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</si>
  <si>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</si>
  <si>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</si>
  <si>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</si>
  <si>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</si>
  <si>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</si>
  <si>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</si>
  <si>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</si>
  <si>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</si>
  <si>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</si>
  <si>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</si>
  <si>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</si>
  <si>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</si>
  <si>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</si>
  <si>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</si>
  <si>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</si>
  <si>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</si>
  <si>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</si>
  <si>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</si>
  <si>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</si>
  <si>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</si>
  <si>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</si>
  <si>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</si>
  <si>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</si>
  <si>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</si>
  <si>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</si>
  <si>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</si>
  <si>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</si>
  <si>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</si>
  <si>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</si>
  <si>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</si>
  <si>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</si>
  <si>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</si>
  <si>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</si>
  <si>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</si>
  <si>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</si>
  <si>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</si>
  <si>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</si>
  <si>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</si>
  <si>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</si>
  <si>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</si>
  <si>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</si>
  <si>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</si>
  <si>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</si>
  <si>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</si>
  <si>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</si>
  <si>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</si>
  <si>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</si>
  <si>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</si>
  <si>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</si>
  <si>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</si>
  <si>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</si>
  <si>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</si>
  <si>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</si>
  <si>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</si>
  <si>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</si>
  <si>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</si>
  <si>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</si>
  <si>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</si>
  <si>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</si>
  <si>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</si>
  <si>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</si>
  <si>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</si>
  <si>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</si>
  <si>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</si>
  <si>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</si>
  <si>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</si>
  <si>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</si>
  <si>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</si>
  <si>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</si>
  <si>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</si>
  <si>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</si>
  <si>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</si>
  <si>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</si>
  <si>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</si>
  <si>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</si>
  <si>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</si>
  <si>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</si>
  <si>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</si>
  <si>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</si>
  <si>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</si>
  <si>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</si>
  <si>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</si>
  <si>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</si>
  <si>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</si>
  <si>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</si>
  <si>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</si>
  <si>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</si>
  <si>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</si>
  <si>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</si>
  <si>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</si>
  <si>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</si>
  <si>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</si>
  <si>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</si>
  <si>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</si>
  <si>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</si>
  <si>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</si>
  <si>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</si>
  <si>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</si>
  <si>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</si>
  <si>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</si>
  <si>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</si>
  <si>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</si>
  <si>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</si>
  <si>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</si>
  <si>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</si>
  <si>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</si>
  <si>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</si>
  <si>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</si>
  <si>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</si>
  <si>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</si>
  <si>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</si>
  <si>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</si>
  <si>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</si>
  <si>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</si>
  <si>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</si>
  <si>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</si>
  <si>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</si>
  <si>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</si>
  <si>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</si>
  <si>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</si>
  <si>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</si>
  <si>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</si>
  <si>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</si>
  <si>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</si>
  <si>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</si>
  <si>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</si>
  <si>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</si>
  <si>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</si>
  <si>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</si>
  <si>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</si>
  <si>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</si>
  <si>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</si>
  <si>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</si>
  <si>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</si>
  <si>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</si>
  <si>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</si>
  <si>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</si>
  <si>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</si>
  <si>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</si>
  <si>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</si>
  <si>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</si>
  <si>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</si>
  <si>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</si>
  <si>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</si>
  <si>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</si>
  <si>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</si>
  <si>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</si>
  <si>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</si>
  <si>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</si>
  <si>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</si>
  <si>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</si>
  <si>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</si>
  <si>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</si>
  <si>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</si>
  <si>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</si>
  <si>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</si>
  <si>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</si>
  <si>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</si>
  <si>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</si>
  <si>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</si>
  <si>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</si>
  <si>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</si>
  <si>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</si>
  <si>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</si>
  <si>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</si>
  <si>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</si>
  <si>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</si>
  <si>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</si>
  <si>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</si>
  <si>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</si>
  <si>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</si>
  <si>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</si>
  <si>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</si>
  <si>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</si>
  <si>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</si>
  <si>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</si>
  <si>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</si>
  <si>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</si>
  <si>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</si>
  <si>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</si>
  <si>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</si>
  <si>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</si>
  <si>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</si>
  <si>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</si>
  <si>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</si>
  <si>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</si>
  <si>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</si>
  <si>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</si>
  <si>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</si>
  <si>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</si>
  <si>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</si>
  <si>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</si>
  <si>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</si>
  <si>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</si>
  <si>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</si>
  <si>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</si>
  <si>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</si>
  <si>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</si>
  <si>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</si>
  <si>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</si>
  <si>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</si>
  <si>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</si>
  <si>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</si>
  <si>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</si>
  <si>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</si>
  <si>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</si>
  <si>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</si>
  <si>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</si>
  <si>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</si>
  <si>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</si>
  <si>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</si>
  <si>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</si>
  <si>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</si>
  <si>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</si>
  <si>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</si>
  <si>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</si>
  <si>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</si>
  <si>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</si>
  <si>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</si>
  <si>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</si>
  <si>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</si>
  <si>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</si>
  <si>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</si>
  <si>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</si>
  <si>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</si>
  <si>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</si>
  <si>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</si>
  <si>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</si>
  <si>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</si>
  <si>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</si>
  <si>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</si>
  <si>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</si>
  <si>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</si>
  <si>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</si>
  <si>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</si>
  <si>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</si>
  <si>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</si>
  <si>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</si>
  <si>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</si>
  <si>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</si>
  <si>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</si>
  <si>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</si>
  <si>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</si>
  <si>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</si>
  <si>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</si>
  <si>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</si>
  <si>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</si>
  <si>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</si>
  <si>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</si>
  <si>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</si>
  <si>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</si>
  <si>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</si>
  <si>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</si>
  <si>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</si>
  <si>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</si>
  <si>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</si>
  <si>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</si>
  <si>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</si>
  <si>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</si>
  <si>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</si>
  <si>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</si>
  <si>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</si>
  <si>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</si>
  <si>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</si>
  <si>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</si>
  <si>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</si>
  <si>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</si>
  <si>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</si>
  <si>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</si>
  <si>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</si>
  <si>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</si>
  <si>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</si>
  <si>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</si>
  <si>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</si>
  <si>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</si>
  <si>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</si>
  <si>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</si>
  <si>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</si>
  <si>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</si>
  <si>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</si>
  <si>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</si>
  <si>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</si>
  <si>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</si>
  <si>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</si>
  <si>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</si>
  <si>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</si>
  <si>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</si>
  <si>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</si>
  <si>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</si>
  <si>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</si>
  <si>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</si>
  <si>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</si>
  <si>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</si>
  <si>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</si>
  <si>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</si>
  <si>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</si>
  <si>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</si>
  <si>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</si>
  <si>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</si>
  <si>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</si>
  <si>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</si>
  <si>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</si>
  <si>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</si>
  <si>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</si>
  <si>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</si>
  <si>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</si>
  <si>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</si>
  <si>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</si>
  <si>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</si>
  <si>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</si>
  <si>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</si>
  <si>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</si>
  <si>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</si>
  <si>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</si>
  <si>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</si>
  <si>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</si>
  <si>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</si>
  <si>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</si>
  <si>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</si>
  <si>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</si>
  <si>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</si>
  <si>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</si>
  <si>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</si>
  <si>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</si>
  <si>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</si>
  <si>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</si>
  <si>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</si>
  <si>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</si>
  <si>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</si>
  <si>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</si>
  <si>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</si>
  <si>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</si>
  <si>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</si>
  <si>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</si>
  <si>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</si>
  <si>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</si>
  <si>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</si>
  <si>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</si>
  <si>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</si>
  <si>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</si>
  <si>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</si>
  <si>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</si>
  <si>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</si>
  <si>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</si>
  <si>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</si>
  <si>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</si>
  <si>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</si>
  <si>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</si>
  <si>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</si>
  <si>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</si>
  <si>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</si>
  <si>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</si>
  <si>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</si>
  <si>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</si>
  <si>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</si>
  <si>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</si>
  <si>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</si>
  <si>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</si>
  <si>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</si>
  <si>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</si>
  <si>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</si>
  <si>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</si>
  <si>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</si>
  <si>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</si>
  <si>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</si>
  <si>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</si>
  <si>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</si>
  <si>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</si>
  <si>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</si>
  <si>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</si>
  <si>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</si>
  <si>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</si>
  <si>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</si>
  <si>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</si>
  <si>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</si>
  <si>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</si>
  <si>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</si>
  <si>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</si>
  <si>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</si>
  <si>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</si>
  <si>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</si>
  <si>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</si>
  <si>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</si>
  <si>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</si>
  <si>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</si>
  <si>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</si>
  <si>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</si>
  <si>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</si>
  <si>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</si>
  <si>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</si>
  <si>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</si>
  <si>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</si>
  <si>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</si>
  <si>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</si>
  <si>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</si>
  <si>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</si>
  <si>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</si>
  <si>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</si>
  <si>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</si>
  <si>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</si>
  <si>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</si>
  <si>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</si>
  <si>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</si>
  <si>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</si>
  <si>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</si>
  <si>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</si>
  <si>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</si>
  <si>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</si>
  <si>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</si>
  <si>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</si>
  <si>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</si>
  <si>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</si>
  <si>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</si>
  <si>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</si>
  <si>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</si>
  <si>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</si>
  <si>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</si>
  <si>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</si>
  <si>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</si>
  <si>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</si>
  <si>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</si>
  <si>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</si>
  <si>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</si>
  <si>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</si>
  <si>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</si>
  <si>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</si>
  <si>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</si>
  <si>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</si>
  <si>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</si>
  <si>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</si>
  <si>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</si>
  <si>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</si>
  <si>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</si>
  <si>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</si>
  <si>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</si>
  <si>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</si>
  <si>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</si>
  <si>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</si>
  <si>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</si>
  <si>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</si>
  <si>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</si>
  <si>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</si>
  <si>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</si>
  <si>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</si>
  <si>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</si>
  <si>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</si>
  <si>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</si>
  <si>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</si>
  <si>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</si>
  <si>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</si>
  <si>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</si>
  <si>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</si>
  <si>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</si>
  <si>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</si>
  <si>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</si>
  <si>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</si>
  <si>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</si>
  <si>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</si>
  <si>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</si>
  <si>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</si>
  <si>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</si>
  <si>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</si>
  <si>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</si>
  <si>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</si>
  <si>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</si>
  <si>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</si>
  <si>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</si>
  <si>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</si>
  <si>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</si>
  <si>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</si>
  <si>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</si>
  <si>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</si>
  <si>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</si>
  <si>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</si>
  <si>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</si>
  <si>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</si>
  <si>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</si>
  <si>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</si>
  <si>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</si>
  <si>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</si>
  <si>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</si>
  <si>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</si>
  <si>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</si>
  <si>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</si>
  <si>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</si>
  <si>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</si>
  <si>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</si>
  <si>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</si>
  <si>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</si>
  <si>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</si>
  <si>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</si>
  <si>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</si>
  <si>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</si>
  <si>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</si>
  <si>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</si>
  <si>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</si>
  <si>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</si>
  <si>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</si>
  <si>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</si>
  <si>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</si>
  <si>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</si>
  <si>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</si>
  <si>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</si>
  <si>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</si>
  <si>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</si>
  <si>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</si>
  <si>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</si>
  <si>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</si>
  <si>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</si>
  <si>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</si>
  <si>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</si>
  <si>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</si>
  <si>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</si>
  <si>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</si>
  <si>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</si>
  <si>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</si>
  <si>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</si>
  <si>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</si>
  <si>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</si>
  <si>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</si>
  <si>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</si>
  <si>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</si>
  <si>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</si>
  <si>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</si>
  <si>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</si>
  <si>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</si>
  <si>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</si>
  <si>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</si>
  <si>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</si>
  <si>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</si>
  <si>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</si>
  <si>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</si>
  <si>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</si>
  <si>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</si>
  <si>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</si>
  <si>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</si>
  <si>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</si>
  <si>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</si>
  <si>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</si>
  <si>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</si>
  <si>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</si>
  <si>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</si>
  <si>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</si>
  <si>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</si>
  <si>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</si>
  <si>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</si>
  <si>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</si>
  <si>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</si>
  <si>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</si>
  <si>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</si>
  <si>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</si>
  <si>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</si>
  <si>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</si>
  <si>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</si>
  <si>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</si>
  <si>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</si>
  <si>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</si>
  <si>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</si>
  <si>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</si>
  <si>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</si>
  <si>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</si>
  <si>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</si>
  <si>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</si>
  <si>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</si>
  <si>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</si>
  <si>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</si>
  <si>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</si>
  <si>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</si>
  <si>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</si>
  <si>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</si>
  <si>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</si>
  <si>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</si>
  <si>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</si>
  <si>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</si>
  <si>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</si>
  <si>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</si>
  <si>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</si>
  <si>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</si>
  <si>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</si>
  <si>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</si>
  <si>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</si>
  <si>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</si>
  <si>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</si>
  <si>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</si>
  <si>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</si>
  <si>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</si>
  <si>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</si>
  <si>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</si>
  <si>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</si>
  <si>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</si>
  <si>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</si>
  <si>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</si>
  <si>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</si>
  <si>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</si>
  <si>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</si>
  <si>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</si>
  <si>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</si>
  <si>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</si>
  <si>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</si>
  <si>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</si>
  <si>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</si>
  <si>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</si>
  <si>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</si>
  <si>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</si>
  <si>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</si>
  <si>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</si>
  <si>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</si>
  <si>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</si>
  <si>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</si>
  <si>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</si>
  <si>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</si>
  <si>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</si>
  <si>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</si>
  <si>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</si>
  <si>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</si>
  <si>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</si>
  <si>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</si>
  <si>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</si>
  <si>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</si>
  <si>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</si>
  <si>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</si>
  <si>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</si>
  <si>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</si>
  <si>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</si>
  <si>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</si>
  <si>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</si>
  <si>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</si>
  <si>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</si>
  <si>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</si>
  <si>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</si>
  <si>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</si>
  <si>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</si>
  <si>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</si>
  <si>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</si>
  <si>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</si>
  <si>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</si>
  <si>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</si>
  <si>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</si>
  <si>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</si>
  <si>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</si>
  <si>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</si>
  <si>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</si>
  <si>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</si>
  <si>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</si>
  <si>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</si>
  <si>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</si>
  <si>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</si>
  <si>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</si>
  <si>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</si>
  <si>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</si>
  <si>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</si>
  <si>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</si>
  <si>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</si>
  <si>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</si>
  <si>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</si>
  <si>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</si>
  <si>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</si>
  <si>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</si>
  <si>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</si>
  <si>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</si>
  <si>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</si>
  <si>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</si>
  <si>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</si>
  <si>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</si>
  <si>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</si>
  <si>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</si>
  <si>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</si>
  <si>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</si>
  <si>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</si>
  <si>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</si>
  <si>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</si>
  <si>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</si>
  <si>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</si>
  <si>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</si>
  <si>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</si>
  <si>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</si>
  <si>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</si>
  <si>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</si>
  <si>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</si>
  <si>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</si>
  <si>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</si>
  <si>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</si>
  <si>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</si>
  <si>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</si>
  <si>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</si>
  <si>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</si>
  <si>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</si>
  <si>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</si>
  <si>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</si>
  <si>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</si>
  <si>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</si>
  <si>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</si>
  <si>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</si>
  <si>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</si>
  <si>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</si>
  <si>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</si>
  <si>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</si>
  <si>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</si>
  <si>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</si>
  <si>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</si>
  <si>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</si>
  <si>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</si>
  <si>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</si>
  <si>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</si>
  <si>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</si>
  <si>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</si>
  <si>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</si>
  <si>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</si>
  <si>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</si>
  <si>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</si>
  <si>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</si>
  <si>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</si>
  <si>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</si>
  <si>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</si>
  <si>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</si>
  <si>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</si>
  <si>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</si>
  <si>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</si>
  <si>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</si>
  <si>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</si>
  <si>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</si>
  <si>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</si>
  <si>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</si>
  <si>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</si>
  <si>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</si>
  <si>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</si>
  <si>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</si>
  <si>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</si>
  <si>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</si>
  <si>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</si>
  <si>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</si>
  <si>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</si>
  <si>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</si>
  <si>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</si>
  <si>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</si>
  <si>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</si>
  <si>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</si>
  <si>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</si>
  <si>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</si>
  <si>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</si>
  <si>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</si>
  <si>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</si>
  <si>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</si>
  <si>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</si>
  <si>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</si>
  <si>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</si>
  <si>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</si>
  <si>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</si>
  <si>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</si>
  <si>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</si>
  <si>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</si>
  <si>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</si>
  <si>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</si>
  <si>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</si>
  <si>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</si>
  <si>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</si>
  <si>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</si>
  <si>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</si>
  <si>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</si>
  <si>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</si>
  <si>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</si>
  <si>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</si>
  <si>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</si>
  <si>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</si>
  <si>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</si>
  <si>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</si>
  <si>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</si>
  <si>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</si>
  <si>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</si>
  <si>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</si>
  <si>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</si>
  <si>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</si>
  <si>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</si>
  <si>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</si>
  <si>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</si>
  <si>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</si>
  <si>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</si>
  <si>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</si>
  <si>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</si>
  <si>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</si>
  <si>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</si>
  <si>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</si>
  <si>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</si>
  <si>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</si>
  <si>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</si>
  <si>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</si>
  <si>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</si>
  <si>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</si>
  <si>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</si>
  <si>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</si>
  <si>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</si>
  <si>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</si>
  <si>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</si>
  <si>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</si>
  <si>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</si>
  <si>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</si>
  <si>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</si>
  <si>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</si>
  <si>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</si>
  <si>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</si>
  <si>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</si>
  <si>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</si>
  <si>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</si>
  <si>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</si>
  <si>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</si>
  <si>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</si>
  <si>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</si>
  <si>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</si>
  <si>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</si>
  <si>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</si>
  <si>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</si>
  <si>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</si>
  <si>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</si>
  <si>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</si>
  <si>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</si>
  <si>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</si>
  <si>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</si>
  <si>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</si>
  <si>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</si>
  <si>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</si>
  <si>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</si>
  <si>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</si>
  <si>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</si>
  <si>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</si>
  <si>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</si>
  <si>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</si>
  <si>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</si>
  <si>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</si>
  <si>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</si>
  <si>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</si>
  <si>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</si>
  <si>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</si>
  <si>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</si>
  <si>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</si>
  <si>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</si>
  <si>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</si>
  <si>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</si>
  <si>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</si>
  <si>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</si>
  <si>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</si>
  <si>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</si>
  <si>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</si>
  <si>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</si>
  <si>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</si>
  <si>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</si>
  <si>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</si>
  <si>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</si>
  <si>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</si>
  <si>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</si>
  <si>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</si>
  <si>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</si>
  <si>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</si>
  <si>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</si>
  <si>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</si>
  <si>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</si>
  <si>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</si>
  <si>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</si>
  <si>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</si>
  <si>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</si>
  <si>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</si>
  <si>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</si>
  <si>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</si>
  <si>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</si>
  <si>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</si>
  <si>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</si>
  <si>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</si>
  <si>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</si>
  <si>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</si>
  <si>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</si>
  <si>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</si>
  <si>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</si>
  <si>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</si>
  <si>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</si>
  <si>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</si>
  <si>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</si>
  <si>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</si>
  <si>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</si>
  <si>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</si>
  <si>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</si>
  <si>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</si>
  <si>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</si>
  <si>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</si>
  <si>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</si>
  <si>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</si>
  <si>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</si>
  <si>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</si>
  <si>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</si>
  <si>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</si>
  <si>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</si>
  <si>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</si>
  <si>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</si>
  <si>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</si>
  <si>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</si>
  <si>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</si>
  <si>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</si>
  <si>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</si>
  <si>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</si>
  <si>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</si>
  <si>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</si>
  <si>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</si>
  <si>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</si>
  <si>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</si>
  <si>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</si>
  <si>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</si>
  <si>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</si>
  <si>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</si>
  <si>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</si>
  <si>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</si>
  <si>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</si>
  <si>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</si>
  <si>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</si>
  <si>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</si>
  <si>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</si>
  <si>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</si>
  <si>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</si>
  <si>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</si>
  <si>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</si>
  <si>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</si>
  <si>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</si>
  <si>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</si>
  <si>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</si>
  <si>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</si>
  <si>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</si>
  <si>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</si>
  <si>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</si>
  <si>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</si>
  <si>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</si>
  <si>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</si>
  <si>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</si>
  <si>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</si>
  <si>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</si>
  <si>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</si>
  <si>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</si>
  <si>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</si>
  <si>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</si>
  <si>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</si>
  <si>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</si>
  <si>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</si>
  <si>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</si>
  <si>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</si>
  <si>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</si>
  <si>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</si>
  <si>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</si>
  <si>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</si>
  <si>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</si>
  <si>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</si>
  <si>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</si>
  <si>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</si>
  <si>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</si>
  <si>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</si>
  <si>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</si>
  <si>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</si>
  <si>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</si>
  <si>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</si>
  <si>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</si>
  <si>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</si>
  <si>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</si>
  <si>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</si>
  <si>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</si>
  <si>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</si>
  <si>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</si>
  <si>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</si>
  <si>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</si>
  <si>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</si>
  <si>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</si>
  <si>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</si>
  <si>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</si>
  <si>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</si>
  <si>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</si>
  <si>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</si>
  <si>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</si>
  <si>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</si>
  <si>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</si>
  <si>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</si>
  <si>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</si>
  <si>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</si>
  <si>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</si>
  <si>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</si>
  <si>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</si>
  <si>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</si>
  <si>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</si>
  <si>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</si>
  <si>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</si>
  <si>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</si>
  <si>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</si>
  <si>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</si>
  <si>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</si>
  <si>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</si>
  <si>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</si>
  <si>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</si>
  <si>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</si>
  <si>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</si>
  <si>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</si>
  <si>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</si>
  <si>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</si>
  <si>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</si>
  <si>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</si>
  <si>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</si>
  <si>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</si>
  <si>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</si>
  <si>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</si>
  <si>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</si>
  <si>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</si>
  <si>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</si>
  <si>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</si>
  <si>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</si>
  <si>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</si>
  <si>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</si>
  <si>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</si>
  <si>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</si>
  <si>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</si>
  <si>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</si>
  <si>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</si>
  <si>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</si>
  <si>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</si>
  <si>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</si>
  <si>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</si>
  <si>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</si>
  <si>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</si>
  <si>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</si>
  <si>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</si>
  <si>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</si>
  <si>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</si>
  <si>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</si>
  <si>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</si>
  <si>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</si>
  <si>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</si>
  <si>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</si>
  <si>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</si>
  <si>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</si>
  <si>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</si>
  <si>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</si>
  <si>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</si>
  <si>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</si>
  <si>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</si>
  <si>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</si>
  <si>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</si>
  <si>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</si>
  <si>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</si>
  <si>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</si>
  <si>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</si>
  <si>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</si>
  <si>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</si>
  <si>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</si>
  <si>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</si>
  <si>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</si>
  <si>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</si>
  <si>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</si>
  <si>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</si>
  <si>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</si>
  <si>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</si>
  <si>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</si>
  <si>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</si>
  <si>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</si>
  <si>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</si>
  <si>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</si>
  <si>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</si>
  <si>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</si>
  <si>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</si>
  <si>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</si>
  <si>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</si>
  <si>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</si>
  <si>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</si>
  <si>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</si>
  <si>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</si>
  <si>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</si>
  <si>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</si>
  <si>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</si>
  <si>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</si>
  <si>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</si>
  <si>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</si>
  <si>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</si>
  <si>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</si>
  <si>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</si>
  <si>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</si>
  <si>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</si>
  <si>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</si>
  <si>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</si>
  <si>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</si>
  <si>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</si>
  <si>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</si>
  <si>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</si>
  <si>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</si>
  <si>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</si>
  <si>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</si>
  <si>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</si>
  <si>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</si>
  <si>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</si>
  <si>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</si>
  <si>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</si>
  <si>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</si>
  <si>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</si>
  <si>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</si>
  <si>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</si>
  <si>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</si>
  <si>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</si>
  <si>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</si>
  <si>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</si>
  <si>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</si>
  <si>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</si>
  <si>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</si>
  <si>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</si>
  <si>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</si>
  <si>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</si>
  <si>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</si>
  <si>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</si>
  <si>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</si>
  <si>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</si>
  <si>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</si>
  <si>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</si>
  <si>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</si>
  <si>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</si>
  <si>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</si>
  <si>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</si>
  <si>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</si>
  <si>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</si>
  <si>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</si>
  <si>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</si>
  <si>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</si>
  <si>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</si>
  <si>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</si>
  <si>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</si>
  <si>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</si>
  <si>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</si>
  <si>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</si>
  <si>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</si>
  <si>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</si>
  <si>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</si>
  <si>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</si>
  <si>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</si>
  <si>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</si>
  <si>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</si>
  <si>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</si>
  <si>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</si>
  <si>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</si>
  <si>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</si>
  <si>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</si>
  <si>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</si>
  <si>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</si>
  <si>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</si>
  <si>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</si>
  <si>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</si>
  <si>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</si>
  <si>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</si>
  <si>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</si>
  <si>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</si>
  <si>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</si>
  <si>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</si>
  <si>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</si>
  <si>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</si>
  <si>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</si>
  <si>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</si>
  <si>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</si>
  <si>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</si>
  <si>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</si>
  <si>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</si>
  <si>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</si>
  <si>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</si>
  <si>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</si>
  <si>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</si>
  <si>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</si>
  <si>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</si>
  <si>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</si>
  <si>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</si>
  <si>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</si>
  <si>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</si>
  <si>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</si>
  <si>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</si>
  <si>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</si>
  <si>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</si>
  <si>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</si>
  <si>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</si>
  <si>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</si>
  <si>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</si>
  <si>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</si>
  <si>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</si>
  <si>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</si>
  <si>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</si>
  <si>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</si>
  <si>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</si>
  <si>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</si>
  <si>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</si>
  <si>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</si>
  <si>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</si>
  <si>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</si>
  <si>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</si>
  <si>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</si>
  <si>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</si>
  <si>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</si>
  <si>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</si>
  <si>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</si>
  <si>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</si>
  <si>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</si>
  <si>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</si>
  <si>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</si>
  <si>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</si>
  <si>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</si>
  <si>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</si>
  <si>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</si>
  <si>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</si>
  <si>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</si>
  <si>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</si>
  <si>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</si>
  <si>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</si>
  <si>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</si>
  <si>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</si>
  <si>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</si>
  <si>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</si>
  <si>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</si>
  <si>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</si>
  <si>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</si>
  <si>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</si>
  <si>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</si>
  <si>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</si>
  <si>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</si>
  <si>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</si>
  <si>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</si>
  <si>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</si>
  <si>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</si>
  <si>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</si>
  <si>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</si>
  <si>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</si>
  <si>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</si>
  <si>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</si>
  <si>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</si>
  <si>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</si>
  <si>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</si>
  <si>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</si>
  <si>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</si>
  <si>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</si>
  <si>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</si>
  <si>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</si>
  <si>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</si>
  <si>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</si>
  <si>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</si>
  <si>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</si>
  <si>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</si>
  <si>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</si>
  <si>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</si>
  <si>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</si>
  <si>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</si>
  <si>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</si>
  <si>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</si>
  <si>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</si>
  <si>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</si>
  <si>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</si>
  <si>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</si>
  <si>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</si>
  <si>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</si>
  <si>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</si>
  <si>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</si>
  <si>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</si>
  <si>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</si>
  <si>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</si>
  <si>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</si>
  <si>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</si>
  <si>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</si>
  <si>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</si>
  <si>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</si>
  <si>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</si>
  <si>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</si>
  <si>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</si>
  <si>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</si>
  <si>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</si>
  <si>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</si>
  <si>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</si>
  <si>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</si>
  <si>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</si>
  <si>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</si>
  <si>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</si>
  <si>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</si>
  <si>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</si>
  <si>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</si>
  <si>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</si>
  <si>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</si>
  <si>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</si>
  <si>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</si>
  <si>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</si>
  <si>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</si>
  <si>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</si>
  <si>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</si>
  <si>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</si>
  <si>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</si>
  <si>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</si>
  <si>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</si>
  <si>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</si>
  <si>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</si>
  <si>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</si>
  <si>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</si>
  <si>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</si>
  <si>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</si>
  <si>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</si>
  <si>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</si>
  <si>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</si>
  <si>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</si>
  <si>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</si>
  <si>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</si>
  <si>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</si>
  <si>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</si>
  <si>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</si>
  <si>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</si>
  <si>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</si>
  <si>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</si>
  <si>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</si>
  <si>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</si>
  <si>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</si>
  <si>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</si>
  <si>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</si>
  <si>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</si>
  <si>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</si>
  <si>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</si>
  <si>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</si>
  <si>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</si>
  <si>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</si>
  <si>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</si>
  <si>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</si>
  <si>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</si>
  <si>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</si>
  <si>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</si>
  <si>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</si>
  <si>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</si>
  <si>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</si>
  <si>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</si>
  <si>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</si>
  <si>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</si>
  <si>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</si>
  <si>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</si>
  <si>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</si>
  <si>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</si>
  <si>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</si>
  <si>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</si>
  <si>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</si>
  <si>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</si>
  <si>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</si>
  <si>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</si>
  <si>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</si>
  <si>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</si>
  <si>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</si>
  <si>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</si>
  <si>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</si>
  <si>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</si>
  <si>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</si>
  <si>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</si>
  <si>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</si>
  <si>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</si>
  <si>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</si>
  <si>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</si>
  <si>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</si>
  <si>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</si>
  <si>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</si>
  <si>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</si>
  <si>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</si>
  <si>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</si>
  <si>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</si>
  <si>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</si>
  <si>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</si>
  <si>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</si>
  <si>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</si>
  <si>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</si>
  <si>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</si>
  <si>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</si>
  <si>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</si>
  <si>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</si>
  <si>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</si>
  <si>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</si>
  <si>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</si>
  <si>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</si>
  <si>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</si>
  <si>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</si>
  <si>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</si>
  <si>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</si>
  <si>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</si>
  <si>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</si>
  <si>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</si>
  <si>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</si>
  <si>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</si>
  <si>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</si>
  <si>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</si>
  <si>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</si>
  <si>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</si>
  <si>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</si>
  <si>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</si>
  <si>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</si>
  <si>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</si>
  <si>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</si>
  <si>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</si>
  <si>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</si>
  <si>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</si>
  <si>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</si>
  <si>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</si>
  <si>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</si>
  <si>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</si>
  <si>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</si>
  <si>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</si>
  <si>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</si>
  <si>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</si>
  <si>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</si>
  <si>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</si>
  <si>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</si>
  <si>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</si>
  <si>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</si>
  <si>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</si>
  <si>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</si>
  <si>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</si>
  <si>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</si>
  <si>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</si>
  <si>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</si>
  <si>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</si>
  <si>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</si>
  <si>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</si>
  <si>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</si>
  <si>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</si>
  <si>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</si>
  <si>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</si>
  <si>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</si>
  <si>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</si>
  <si>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</si>
  <si>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</si>
  <si>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</si>
  <si>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</si>
  <si>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</si>
  <si>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</si>
  <si>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</si>
  <si>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</si>
  <si>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</si>
  <si>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</si>
  <si>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</si>
  <si>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</si>
  <si>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</si>
  <si>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</si>
  <si>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</si>
  <si>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</si>
  <si>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</si>
  <si>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</si>
  <si>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</si>
  <si>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</si>
  <si>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</si>
  <si>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</si>
  <si>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</si>
  <si>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</si>
  <si>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</si>
  <si>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</si>
  <si>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</si>
  <si>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</si>
  <si>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</si>
  <si>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</si>
  <si>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</si>
  <si>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</si>
  <si>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</si>
  <si>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</si>
  <si>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</si>
  <si>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</si>
  <si>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</si>
  <si>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</si>
  <si>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</si>
  <si>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</si>
  <si>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</si>
  <si>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</si>
  <si>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</si>
  <si>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</si>
  <si>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</si>
  <si>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</si>
  <si>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</si>
  <si>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</si>
  <si>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</si>
  <si>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</si>
  <si>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</si>
  <si>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</si>
  <si>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</si>
  <si>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</si>
  <si>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</si>
  <si>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</si>
  <si>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</si>
  <si>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</si>
  <si>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</si>
  <si>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</si>
  <si>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</si>
  <si>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</si>
  <si>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</si>
  <si>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</si>
  <si>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</si>
  <si>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</si>
  <si>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</si>
  <si>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</si>
  <si>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</si>
  <si>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</si>
  <si>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</si>
  <si>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</si>
  <si>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</si>
  <si>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</si>
  <si>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</si>
  <si>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</si>
  <si>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</si>
  <si>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</si>
  <si>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</si>
  <si>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</si>
  <si>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</si>
  <si>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</si>
  <si>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</si>
  <si>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</si>
  <si>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</si>
  <si>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</si>
  <si>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</si>
  <si>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</si>
  <si>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</si>
  <si>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</si>
  <si>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</si>
  <si>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</si>
  <si>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</si>
  <si>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</si>
  <si>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</si>
  <si>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</si>
  <si>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</si>
  <si>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</si>
  <si>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</si>
  <si>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</si>
  <si>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</si>
  <si>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</si>
  <si>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</si>
  <si>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</si>
  <si>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</si>
  <si>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</si>
  <si>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</si>
  <si>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</si>
  <si>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</si>
  <si>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</si>
  <si>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</si>
  <si>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</si>
  <si>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</si>
  <si>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</si>
  <si>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</si>
  <si>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</si>
  <si>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</si>
  <si>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</si>
  <si>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</si>
  <si>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</si>
  <si>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</si>
  <si>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</si>
  <si>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</si>
  <si>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</si>
  <si>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</si>
  <si>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</si>
  <si>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</si>
  <si>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</si>
  <si>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</si>
  <si>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</si>
  <si>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</si>
  <si>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</si>
  <si>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</si>
  <si>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</si>
  <si>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</si>
  <si>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</si>
  <si>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</si>
  <si>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</si>
  <si>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</si>
  <si>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</si>
  <si>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</si>
  <si>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</si>
  <si>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</si>
  <si>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</si>
  <si>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</si>
  <si>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</si>
  <si>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</si>
  <si>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</si>
  <si>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</si>
  <si>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</si>
  <si>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</si>
  <si>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</si>
  <si>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</si>
  <si>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</si>
  <si>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</si>
  <si>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</si>
  <si>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</si>
  <si>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</si>
  <si>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</si>
  <si>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</si>
  <si>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</si>
  <si>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</si>
  <si>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</si>
  <si>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</si>
  <si>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</si>
  <si>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</si>
  <si>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</si>
  <si>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</si>
  <si>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</si>
  <si>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</si>
  <si>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</si>
  <si>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</si>
  <si>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</si>
  <si>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</si>
  <si>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</si>
  <si>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</si>
  <si>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</si>
  <si>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</si>
  <si>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</si>
  <si>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</si>
  <si>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</si>
  <si>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</si>
  <si>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</si>
  <si>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</si>
  <si>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</si>
  <si>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</si>
  <si>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</si>
  <si>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</si>
  <si>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</si>
  <si>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</si>
  <si>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</si>
  <si>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</si>
  <si>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</si>
  <si>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</si>
  <si>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</si>
  <si>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</si>
  <si>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</si>
  <si>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</si>
  <si>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</si>
  <si>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</si>
  <si>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</si>
  <si>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</si>
  <si>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</si>
  <si>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</si>
  <si>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</si>
  <si>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</si>
  <si>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</si>
  <si>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</si>
  <si>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</si>
  <si>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</si>
  <si>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</si>
  <si>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</si>
  <si>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</si>
  <si>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</si>
  <si>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</si>
  <si>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</si>
  <si>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</si>
  <si>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</si>
  <si>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</si>
  <si>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</si>
  <si>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</si>
  <si>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</si>
  <si>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</si>
  <si>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</si>
  <si>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</si>
  <si>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</si>
  <si>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</si>
  <si>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</si>
  <si>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</si>
  <si>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</si>
  <si>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</si>
  <si>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</si>
  <si>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</si>
  <si>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</si>
  <si>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</si>
  <si>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</si>
  <si>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</si>
  <si>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</si>
  <si>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</si>
  <si>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</si>
  <si>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</si>
  <si>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</si>
  <si>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</si>
  <si>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</si>
  <si>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</si>
  <si>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</si>
  <si>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</si>
  <si>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</si>
  <si>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</si>
  <si>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</si>
  <si>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</si>
  <si>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</si>
  <si>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</si>
  <si>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</si>
  <si>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</si>
  <si>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</si>
  <si>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</si>
  <si>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</si>
  <si>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</si>
  <si>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</si>
  <si>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</si>
  <si>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</si>
  <si>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</si>
  <si>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</si>
  <si>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</si>
  <si>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</si>
  <si>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</si>
  <si>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</si>
  <si>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</si>
  <si>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</si>
  <si>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</si>
  <si>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</si>
  <si>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</si>
  <si>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</si>
  <si>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</si>
  <si>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</si>
  <si>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</si>
  <si>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</si>
  <si>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</si>
  <si>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</si>
  <si>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</si>
  <si>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</si>
  <si>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</si>
  <si>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</si>
  <si>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</si>
  <si>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</si>
  <si>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</si>
  <si>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</si>
  <si>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</si>
  <si>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</si>
  <si>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</si>
  <si>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</si>
  <si>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</si>
  <si>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</si>
  <si>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</si>
  <si>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</si>
  <si>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</si>
  <si>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</si>
  <si>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</si>
  <si>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</si>
  <si>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</si>
  <si>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</si>
  <si>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</si>
  <si>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</si>
  <si>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</si>
  <si>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</si>
  <si>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</si>
  <si>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</si>
  <si>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</si>
  <si>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</si>
  <si>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</si>
  <si>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</si>
  <si>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</si>
  <si>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</si>
  <si>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</si>
  <si>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</si>
  <si>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</si>
  <si>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</si>
  <si>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</si>
  <si>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</si>
  <si>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</si>
  <si>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</si>
  <si>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</si>
  <si>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</si>
  <si>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</si>
  <si>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</si>
  <si>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</si>
  <si>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</si>
  <si>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</si>
  <si>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</si>
  <si>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</si>
  <si>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</si>
  <si>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</si>
  <si>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</si>
  <si>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</si>
  <si>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</si>
  <si>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</si>
  <si>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</si>
  <si>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</si>
  <si>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</si>
  <si>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</si>
  <si>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</si>
  <si>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</si>
  <si>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</si>
  <si>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</si>
  <si>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</si>
  <si>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</si>
  <si>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</si>
  <si>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</si>
  <si>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</si>
  <si>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</si>
  <si>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</si>
  <si>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</si>
  <si>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</si>
  <si>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</si>
  <si>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</si>
  <si>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</si>
  <si>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</si>
  <si>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</si>
  <si>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</si>
  <si>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</si>
  <si>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</si>
  <si>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</si>
  <si>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</si>
  <si>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</si>
  <si>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</si>
  <si>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</si>
  <si>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</si>
  <si>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</si>
  <si>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</si>
  <si>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</si>
  <si>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</si>
  <si>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</si>
  <si>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</si>
  <si>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</si>
  <si>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</si>
  <si>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</si>
  <si>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</si>
  <si>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</si>
  <si>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</si>
  <si>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</si>
  <si>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</si>
  <si>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</si>
  <si>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</si>
  <si>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</si>
  <si>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</si>
  <si>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</si>
  <si>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</si>
  <si>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</si>
  <si>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</si>
  <si>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</si>
  <si>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</si>
  <si>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</si>
  <si>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</si>
  <si>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</si>
  <si>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</si>
  <si>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</si>
  <si>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</si>
  <si>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</si>
  <si>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</si>
  <si>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</si>
  <si>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</si>
  <si>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</si>
  <si>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</si>
  <si>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</si>
  <si>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</si>
  <si>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</si>
  <si>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</si>
  <si>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</si>
  <si>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</si>
  <si>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</si>
  <si>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</si>
  <si>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</si>
  <si>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</si>
  <si>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</si>
  <si>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</si>
  <si>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</si>
  <si>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</si>
  <si>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</si>
  <si>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</si>
  <si>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</si>
  <si>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</si>
  <si>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</si>
  <si>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</si>
  <si>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</si>
  <si>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</si>
  <si>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</si>
  <si>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</si>
  <si>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</si>
  <si>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</si>
  <si>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</si>
  <si>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</si>
  <si>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</si>
  <si>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</si>
  <si>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</si>
  <si>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</si>
  <si>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</si>
  <si>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</si>
  <si>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</si>
  <si>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</si>
  <si>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</si>
  <si>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</si>
  <si>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</si>
  <si>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</si>
  <si>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</si>
  <si>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</si>
  <si>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</si>
  <si>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</si>
  <si>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</si>
  <si>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</si>
  <si>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</si>
  <si>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</si>
  <si>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</si>
  <si>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</si>
  <si>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</si>
  <si>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</si>
  <si>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</si>
  <si>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</si>
  <si>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</si>
  <si>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</si>
  <si>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</si>
  <si>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</si>
  <si>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</si>
  <si>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</si>
  <si>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</si>
  <si>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</si>
  <si>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</si>
  <si>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</si>
  <si>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</si>
  <si>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</si>
  <si>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</si>
  <si>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</si>
  <si>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</si>
  <si>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</si>
  <si>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</si>
  <si>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</si>
  <si>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</si>
  <si>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</si>
  <si>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</si>
  <si>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</si>
  <si>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</si>
  <si>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</si>
  <si>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</si>
  <si>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</si>
  <si>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</si>
  <si>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</si>
  <si>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</si>
  <si>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</si>
  <si>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</si>
  <si>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</si>
  <si>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</si>
  <si>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</si>
  <si>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</si>
  <si>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</si>
  <si>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</si>
  <si>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</si>
  <si>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</si>
  <si>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</si>
  <si>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</si>
  <si>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</si>
  <si>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</si>
  <si>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</si>
  <si>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</si>
  <si>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</si>
  <si>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</si>
  <si>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</si>
  <si>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</si>
  <si>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</si>
  <si>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</si>
  <si>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</si>
  <si>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</si>
  <si>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</si>
  <si>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</si>
  <si>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</si>
  <si>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</si>
  <si>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</si>
  <si>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</si>
  <si>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</si>
  <si>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</si>
  <si>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</si>
  <si>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</si>
  <si>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</si>
  <si>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</si>
  <si>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</si>
  <si>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</si>
  <si>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</si>
  <si>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</si>
  <si>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</si>
  <si>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</si>
  <si>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</si>
  <si>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</si>
  <si>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</si>
  <si>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</si>
  <si>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</si>
  <si>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</si>
  <si>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</si>
  <si>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</si>
  <si>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</si>
  <si>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</si>
  <si>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</si>
  <si>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</si>
  <si>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</si>
  <si>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</si>
  <si>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</si>
  <si>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</si>
  <si>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</si>
  <si>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</si>
  <si>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</si>
  <si>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</si>
  <si>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</si>
  <si>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</si>
  <si>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</si>
  <si>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</si>
  <si>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</si>
  <si>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</si>
  <si>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</si>
  <si>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</si>
  <si>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</si>
  <si>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</si>
  <si>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</si>
  <si>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</si>
  <si>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</si>
  <si>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</si>
  <si>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</si>
  <si>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</si>
  <si>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</si>
  <si>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</si>
  <si>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</si>
  <si>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</si>
  <si>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</si>
  <si>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</si>
  <si>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</si>
  <si>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</si>
  <si>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</si>
  <si>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</si>
  <si>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</si>
  <si>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</si>
  <si>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</si>
  <si>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</si>
  <si>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</si>
  <si>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</si>
  <si>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</si>
  <si>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</si>
  <si>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</si>
  <si>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</si>
  <si>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</si>
  <si>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</si>
  <si>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</si>
  <si>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</si>
  <si>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</si>
  <si>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</si>
  <si>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</si>
  <si>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</si>
  <si>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</si>
  <si>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</si>
  <si>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</si>
  <si>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</si>
  <si>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</si>
  <si>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</si>
  <si>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</si>
  <si>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</si>
  <si>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</si>
  <si>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</si>
  <si>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</si>
  <si>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</si>
  <si>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</si>
  <si>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</si>
  <si>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</si>
  <si>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</si>
  <si>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</si>
  <si>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</si>
  <si>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</si>
  <si>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</si>
  <si>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</si>
  <si>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</si>
  <si>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</si>
  <si>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</si>
  <si>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</si>
  <si>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</si>
  <si>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</si>
  <si>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</si>
  <si>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</si>
  <si>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</si>
  <si>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</si>
  <si>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</si>
  <si>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</si>
  <si>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</si>
  <si>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</si>
  <si>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</si>
  <si>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</si>
  <si>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</si>
  <si>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</si>
  <si>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</si>
  <si>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</si>
  <si>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</si>
  <si>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</si>
  <si>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</si>
  <si>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</si>
  <si>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</si>
  <si>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</si>
  <si>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</si>
  <si>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</si>
  <si>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</si>
  <si>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</si>
  <si>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</si>
  <si>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</si>
  <si>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</si>
  <si>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</si>
  <si>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</si>
  <si>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</si>
  <si>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</si>
  <si>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</si>
  <si>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</si>
  <si>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</si>
  <si>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</si>
  <si>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</si>
  <si>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</si>
  <si>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</si>
  <si>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</si>
  <si>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</si>
  <si>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</si>
  <si>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</si>
  <si>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</si>
  <si>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</si>
  <si>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</si>
  <si>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</si>
  <si>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</si>
  <si>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</si>
  <si>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</si>
  <si>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</si>
  <si>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</si>
  <si>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</si>
  <si>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</si>
  <si>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</si>
  <si>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</si>
  <si>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</si>
  <si>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</si>
  <si>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</si>
  <si>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</si>
  <si>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</si>
  <si>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</si>
  <si>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</si>
  <si>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</si>
  <si>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</si>
  <si>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</si>
  <si>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</si>
  <si>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</si>
  <si>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</si>
  <si>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</si>
  <si>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</si>
  <si>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</si>
  <si>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</si>
  <si>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</si>
  <si>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</si>
  <si>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</si>
  <si>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</si>
  <si>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</si>
  <si>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</si>
  <si>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</si>
  <si>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</si>
  <si>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</si>
  <si>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</si>
  <si>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</si>
  <si>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</si>
  <si>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</si>
  <si>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</si>
  <si>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</si>
  <si>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</si>
  <si>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</si>
  <si>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</si>
  <si>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</si>
  <si>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</si>
  <si>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</si>
  <si>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</si>
  <si>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</si>
  <si>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</si>
  <si>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</si>
  <si>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</si>
  <si>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</si>
  <si>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</si>
  <si>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</si>
  <si>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</si>
  <si>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</si>
  <si>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</si>
  <si>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</si>
  <si>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</si>
  <si>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</si>
  <si>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</si>
  <si>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</si>
  <si>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</si>
  <si>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</si>
  <si>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</si>
  <si>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</si>
  <si>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</si>
  <si>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</si>
  <si>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</si>
  <si>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</si>
  <si>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</si>
  <si>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</si>
  <si>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</si>
  <si>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</si>
  <si>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</si>
  <si>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</si>
  <si>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</si>
  <si>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</si>
  <si>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</si>
  <si>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</si>
  <si>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</si>
  <si>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</si>
  <si>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</si>
  <si>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</si>
  <si>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</si>
  <si>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</si>
  <si>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</si>
  <si>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</si>
  <si>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</si>
  <si>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</si>
  <si>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</si>
  <si>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</si>
  <si>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</si>
  <si>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</si>
  <si>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</si>
  <si>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</si>
  <si>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</si>
  <si>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</si>
  <si>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</si>
  <si>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</si>
  <si>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</si>
  <si>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</si>
  <si>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</si>
  <si>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</si>
  <si>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</si>
  <si>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</si>
  <si>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</si>
  <si>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</si>
  <si>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</si>
  <si>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</si>
  <si>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</si>
  <si>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</si>
  <si>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</si>
  <si>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</si>
  <si>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</si>
  <si>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</si>
  <si>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</si>
  <si>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</si>
  <si>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</si>
  <si>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</si>
  <si>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</si>
  <si>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</si>
  <si>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</si>
  <si>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</si>
  <si>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</si>
  <si>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</si>
  <si>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</si>
  <si>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</si>
  <si>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</si>
  <si>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</si>
  <si>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</si>
  <si>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</si>
  <si>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</si>
  <si>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</si>
  <si>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</si>
  <si>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</si>
  <si>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</si>
  <si>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</si>
  <si>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</si>
  <si>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</si>
  <si>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</si>
  <si>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</si>
  <si>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</si>
  <si>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</si>
  <si>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</si>
  <si>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</si>
  <si>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</si>
  <si>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</si>
  <si>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</si>
  <si>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</si>
  <si>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</si>
  <si>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</si>
  <si>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</si>
  <si>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</si>
  <si>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</si>
  <si>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</si>
  <si>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</si>
  <si>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</si>
  <si>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</si>
  <si>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</si>
  <si>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</si>
  <si>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</si>
  <si>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</si>
  <si>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</si>
  <si>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</si>
  <si>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</si>
  <si>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</si>
  <si>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</si>
  <si>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</si>
  <si>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</si>
  <si>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</si>
  <si>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</si>
  <si>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</si>
  <si>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</si>
  <si>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</si>
  <si>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</si>
  <si>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</si>
  <si>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</si>
  <si>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</si>
  <si>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</si>
  <si>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</si>
  <si>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</si>
  <si>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</si>
  <si>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</si>
  <si>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</si>
  <si>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</si>
  <si>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</si>
  <si>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</si>
  <si>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</si>
  <si>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</si>
  <si>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</si>
  <si>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</si>
  <si>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</si>
  <si>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</si>
  <si>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</si>
  <si>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</si>
  <si>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</si>
  <si>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</si>
  <si>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</si>
  <si>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</si>
  <si>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</si>
  <si>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</si>
  <si>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</si>
  <si>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</si>
  <si>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</si>
  <si>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</si>
  <si>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</si>
  <si>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</si>
  <si>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</si>
  <si>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</si>
  <si>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</si>
  <si>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</si>
  <si>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</si>
  <si>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</si>
  <si>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</si>
  <si>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</si>
  <si>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</si>
  <si>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</si>
  <si>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</si>
  <si>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</si>
  <si>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</si>
  <si>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</si>
  <si>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</si>
  <si>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</si>
  <si>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</si>
  <si>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</si>
  <si>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</si>
  <si>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</si>
  <si>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</si>
  <si>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</si>
  <si>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</si>
  <si>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</si>
  <si>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</si>
  <si>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</si>
  <si>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</si>
  <si>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</si>
  <si>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</si>
  <si>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</si>
  <si>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</si>
  <si>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</si>
  <si>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</si>
  <si>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</si>
  <si>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</si>
  <si>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</si>
  <si>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</si>
  <si>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</si>
  <si>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</si>
  <si>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</si>
  <si>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</si>
  <si>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</si>
  <si>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</si>
  <si>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</si>
  <si>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</si>
  <si>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</si>
  <si>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</si>
  <si>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</si>
  <si>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</si>
  <si>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</si>
  <si>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</si>
  <si>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</si>
  <si>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</si>
  <si>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</si>
  <si>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</si>
  <si>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</si>
  <si>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</si>
  <si>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</si>
  <si>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</si>
  <si>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</si>
  <si>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</si>
  <si>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</si>
  <si>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</si>
  <si>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</si>
  <si>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</si>
  <si>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</si>
  <si>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</si>
  <si>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</si>
  <si>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</si>
  <si>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</si>
  <si>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</si>
  <si>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</si>
  <si>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</si>
  <si>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</si>
  <si>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</si>
  <si>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</si>
  <si>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</si>
  <si>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</si>
  <si>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</si>
  <si>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</si>
  <si>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</si>
  <si>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</si>
  <si>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</si>
  <si>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</si>
  <si>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</si>
  <si>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</si>
  <si>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</si>
  <si>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</si>
  <si>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</si>
  <si>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</si>
  <si>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</si>
  <si>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</si>
  <si>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</si>
  <si>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</si>
  <si>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</si>
  <si>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</si>
  <si>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</si>
  <si>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</si>
  <si>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</si>
  <si>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</si>
  <si>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</si>
  <si>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</si>
  <si>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</si>
  <si>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</si>
  <si>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</si>
  <si>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</si>
  <si>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</si>
  <si>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</si>
  <si>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</si>
  <si>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</si>
  <si>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</si>
  <si>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</si>
  <si>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</si>
  <si>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</si>
  <si>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</si>
  <si>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</si>
  <si>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</si>
  <si>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</si>
  <si>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</si>
  <si>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</si>
  <si>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</si>
  <si>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</si>
  <si>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</si>
  <si>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</si>
  <si>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</si>
  <si>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</si>
  <si>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</si>
  <si>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</si>
  <si>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</si>
  <si>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</si>
  <si>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</si>
  <si>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</si>
  <si>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</si>
  <si>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</si>
  <si>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</si>
  <si>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</si>
  <si>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</si>
  <si>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</si>
  <si>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</si>
  <si>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</si>
  <si>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</si>
  <si>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</si>
  <si>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</si>
  <si>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</si>
  <si>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</si>
  <si>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</si>
  <si>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</si>
  <si>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</si>
  <si>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</si>
  <si>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</si>
  <si>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</si>
  <si>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</si>
  <si>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</si>
  <si>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</si>
  <si>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</si>
  <si>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</si>
  <si>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</si>
  <si>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</si>
  <si>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</si>
  <si>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</si>
  <si>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</si>
  <si>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</si>
  <si>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</si>
  <si>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</si>
  <si>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</si>
  <si>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</si>
  <si>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</si>
  <si>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</si>
  <si>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</si>
  <si>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</si>
  <si>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</si>
  <si>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</si>
  <si>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</si>
  <si>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</si>
  <si>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</si>
  <si>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</si>
  <si>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</si>
  <si>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</si>
  <si>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</si>
  <si>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</si>
  <si>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</si>
  <si>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</si>
  <si>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</si>
  <si>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</si>
  <si>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</si>
  <si>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</si>
  <si>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</si>
  <si>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</si>
  <si>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</si>
  <si>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</si>
  <si>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</si>
  <si>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</si>
  <si>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</si>
  <si>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</si>
  <si>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</si>
  <si>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</si>
  <si>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</si>
  <si>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</si>
  <si>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</si>
  <si>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</si>
  <si>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</si>
  <si>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</si>
  <si>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</si>
  <si>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</si>
  <si>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</si>
  <si>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</si>
  <si>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</si>
  <si>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</si>
  <si>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</si>
  <si>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</si>
  <si>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</si>
  <si>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</si>
  <si>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</si>
  <si>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</si>
  <si>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</si>
  <si>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</si>
  <si>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</si>
  <si>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</si>
  <si>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</si>
  <si>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</si>
  <si>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</si>
  <si>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</si>
  <si>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</si>
  <si>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</si>
  <si>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</si>
  <si>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</si>
  <si>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</si>
  <si>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</si>
  <si>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</si>
  <si>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</si>
  <si>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</si>
  <si>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</si>
  <si>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</si>
  <si>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</si>
  <si>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</si>
  <si>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</si>
  <si>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</si>
  <si>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</si>
  <si>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</si>
  <si>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</si>
  <si>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</si>
  <si>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</si>
  <si>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</si>
  <si>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</si>
  <si>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</si>
  <si>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</si>
  <si>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</si>
  <si>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</si>
  <si>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</si>
  <si>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</si>
  <si>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</si>
  <si>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</si>
  <si>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</si>
  <si>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</si>
  <si>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</si>
  <si>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</si>
  <si>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</si>
  <si>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</si>
  <si>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</si>
  <si>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</si>
  <si>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</si>
  <si>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</si>
  <si>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</si>
  <si>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</si>
  <si>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</si>
  <si>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</si>
  <si>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</si>
  <si>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</si>
  <si>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</si>
  <si>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</si>
  <si>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</si>
  <si>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</si>
  <si>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</si>
  <si>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</si>
  <si>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</si>
  <si>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</si>
  <si>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</si>
  <si>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</si>
  <si>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</si>
  <si>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</si>
  <si>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</si>
  <si>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</si>
  <si>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</si>
  <si>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</si>
  <si>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</si>
  <si>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</si>
  <si>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</si>
  <si>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</si>
  <si>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</si>
  <si>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</si>
  <si>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</si>
  <si>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</si>
  <si>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</si>
  <si>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</si>
  <si>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</si>
  <si>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</si>
  <si>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</si>
  <si>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</si>
  <si>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</si>
  <si>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</si>
  <si>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</si>
  <si>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</si>
  <si>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</si>
  <si>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</si>
  <si>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</si>
  <si>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</si>
  <si>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</si>
  <si>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</si>
  <si>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</si>
  <si>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</si>
  <si>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</si>
  <si>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</si>
  <si>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</si>
  <si>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</si>
  <si>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</si>
  <si>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</si>
  <si>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</si>
  <si>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</si>
  <si>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</si>
  <si>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</si>
  <si>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</si>
  <si>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</si>
  <si>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</si>
  <si>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</si>
  <si>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</si>
  <si>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</si>
  <si>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</si>
  <si>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</si>
  <si>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</si>
  <si>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</si>
  <si>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</si>
  <si>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</si>
  <si>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</si>
  <si>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</si>
  <si>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</si>
  <si>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</si>
  <si>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</si>
  <si>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</si>
  <si>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</si>
  <si>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</si>
  <si>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</si>
  <si>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</si>
  <si>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</si>
  <si>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</si>
  <si>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</si>
  <si>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</si>
  <si>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</si>
  <si>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</si>
  <si>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</si>
  <si>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</si>
  <si>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</si>
  <si>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</si>
  <si>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</si>
  <si>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</si>
  <si>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</si>
  <si>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</si>
  <si>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</si>
  <si>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</si>
  <si>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</si>
  <si>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</si>
  <si>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</si>
  <si>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</si>
  <si>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</si>
  <si>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</si>
  <si>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</si>
  <si>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</si>
  <si>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</si>
  <si>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</si>
  <si>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</si>
  <si>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</si>
  <si>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</si>
  <si>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</si>
  <si>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</si>
  <si>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</si>
  <si>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</si>
  <si>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</si>
  <si>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</si>
  <si>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</si>
  <si>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</si>
  <si>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</si>
  <si>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</si>
  <si>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</si>
  <si>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</si>
  <si>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</si>
  <si>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</si>
  <si>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</si>
  <si>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</si>
  <si>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</si>
  <si>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</si>
  <si>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</si>
  <si>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</si>
  <si>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</si>
  <si>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</si>
  <si>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</si>
  <si>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</si>
  <si>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</si>
  <si>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</si>
  <si>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</si>
  <si>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</si>
  <si>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</si>
  <si>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</si>
  <si>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</si>
  <si>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</si>
  <si>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</si>
  <si>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</si>
  <si>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</si>
  <si>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</si>
  <si>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</si>
  <si>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</si>
  <si>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</si>
  <si>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</si>
  <si>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</si>
  <si>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</si>
  <si>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</si>
  <si>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</si>
  <si>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</si>
  <si>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</si>
  <si>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</si>
  <si>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</si>
  <si>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</si>
  <si>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</si>
  <si>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</si>
  <si>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</si>
  <si>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</si>
  <si>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</si>
  <si>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</si>
  <si>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</si>
  <si>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</si>
  <si>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</si>
  <si>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</si>
  <si>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</si>
  <si>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</si>
  <si>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</si>
  <si>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</si>
  <si>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</si>
  <si>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</si>
  <si>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</si>
  <si>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</si>
  <si>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</si>
  <si>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</si>
  <si>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</si>
  <si>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</si>
  <si>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</si>
  <si>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</si>
  <si>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</si>
  <si>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</si>
  <si>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</si>
  <si>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</si>
  <si>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</si>
  <si>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</si>
  <si>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</si>
  <si>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</si>
  <si>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</si>
  <si>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</si>
  <si>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</si>
  <si>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</si>
  <si>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</si>
  <si>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</si>
  <si>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</si>
  <si>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</si>
  <si>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</si>
  <si>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</si>
  <si>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</si>
  <si>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</si>
  <si>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</si>
  <si>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</si>
  <si>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</si>
  <si>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</si>
  <si>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</si>
  <si>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</si>
  <si>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</si>
  <si>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</si>
  <si>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</si>
  <si>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</si>
  <si>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</si>
  <si>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</si>
  <si>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</si>
  <si>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</si>
  <si>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</si>
  <si>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</si>
  <si>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</si>
  <si>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</si>
  <si>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</si>
  <si>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</si>
  <si>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</si>
  <si>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</si>
  <si>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</si>
  <si>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</si>
  <si>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</si>
  <si>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</si>
  <si>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</si>
  <si>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</si>
  <si>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</si>
  <si>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</si>
  <si>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</si>
  <si>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</si>
  <si>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</si>
  <si>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</si>
  <si>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</si>
  <si>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</si>
  <si>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</si>
  <si>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</si>
  <si>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</si>
  <si>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</si>
  <si>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</si>
  <si>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</si>
  <si>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</si>
  <si>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</si>
  <si>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</si>
  <si>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</si>
  <si>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</si>
  <si>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</si>
  <si>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</si>
  <si>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</si>
  <si>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</si>
  <si>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</si>
  <si>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</si>
  <si>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</si>
  <si>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</si>
  <si>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</si>
  <si>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</si>
  <si>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</si>
  <si>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</si>
  <si>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</si>
  <si>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</si>
  <si>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</si>
  <si>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</si>
  <si>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</si>
  <si>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</si>
  <si>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</si>
  <si>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</si>
  <si>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</si>
  <si>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</si>
  <si>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</si>
  <si>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</si>
  <si>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</si>
  <si>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</si>
  <si>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</si>
  <si>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</si>
  <si>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</si>
  <si>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</si>
  <si>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</si>
  <si>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</si>
  <si>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</si>
  <si>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</si>
  <si>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</si>
  <si>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</si>
  <si>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</si>
  <si>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</si>
  <si>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</si>
  <si>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</si>
  <si>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</si>
  <si>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</si>
  <si>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</si>
  <si>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</si>
  <si>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</si>
  <si>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</si>
  <si>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</si>
  <si>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</si>
  <si>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</si>
  <si>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</si>
  <si>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</si>
  <si>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</si>
  <si>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</si>
  <si>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</si>
  <si>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</si>
  <si>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</si>
  <si>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</si>
  <si>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</si>
  <si>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</si>
  <si>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</si>
  <si>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</si>
  <si>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</si>
  <si>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</si>
  <si>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</si>
  <si>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</si>
  <si>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</si>
  <si>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</si>
  <si>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</si>
  <si>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</si>
  <si>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</si>
  <si>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</si>
  <si>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</si>
  <si>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</si>
  <si>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</si>
  <si>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</si>
  <si>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</si>
  <si>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</si>
  <si>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</si>
  <si>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</si>
  <si>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</si>
  <si>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</si>
  <si>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</si>
  <si>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</si>
  <si>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</si>
  <si>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</si>
  <si>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</si>
  <si>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</si>
  <si>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</si>
  <si>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</si>
  <si>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</si>
  <si>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</si>
  <si>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</si>
  <si>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</si>
  <si>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</si>
  <si>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</si>
  <si>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</si>
  <si>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</si>
  <si>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</si>
  <si>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</si>
  <si>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</si>
  <si>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</si>
  <si>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</si>
  <si>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</si>
  <si>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</si>
  <si>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</si>
  <si>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</si>
  <si>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</si>
  <si>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</si>
  <si>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</si>
  <si>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</si>
  <si>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</si>
  <si>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</si>
  <si>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</si>
  <si>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</si>
  <si>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</si>
  <si>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</si>
  <si>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</si>
  <si>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</si>
  <si>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</si>
  <si>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</si>
  <si>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</si>
  <si>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</si>
  <si>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</si>
  <si>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</si>
  <si>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</si>
  <si>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</si>
  <si>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</si>
  <si>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</si>
  <si>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</si>
  <si>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</si>
  <si>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</si>
  <si>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</si>
  <si>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</si>
  <si>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</si>
  <si>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</si>
  <si>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</si>
  <si>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</si>
  <si>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</si>
  <si>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</si>
  <si>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</si>
  <si>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</si>
  <si>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</si>
  <si>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</si>
  <si>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</si>
  <si>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</si>
  <si>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</si>
  <si>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</si>
  <si>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</si>
  <si>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</si>
  <si>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</si>
  <si>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</si>
  <si>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</si>
  <si>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</si>
  <si>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</si>
  <si>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</si>
  <si>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</si>
  <si>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</si>
  <si>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</si>
  <si>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</si>
  <si>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</si>
  <si>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</si>
  <si>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</si>
  <si>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</si>
  <si>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</si>
  <si>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</si>
  <si>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</si>
  <si>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</si>
  <si>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</si>
  <si>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</si>
  <si>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</si>
  <si>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</si>
  <si>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</si>
  <si>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</si>
  <si>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</si>
  <si>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</si>
  <si>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</si>
  <si>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</si>
  <si>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</si>
  <si>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</si>
  <si>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</si>
  <si>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</si>
  <si>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</si>
  <si>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</si>
  <si>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</si>
  <si>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</si>
  <si>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</si>
  <si>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</si>
  <si>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</si>
  <si>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</si>
  <si>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</si>
  <si>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</si>
  <si>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</si>
  <si>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</si>
  <si>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</si>
  <si>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</si>
  <si>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</si>
  <si>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</si>
  <si>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</si>
  <si>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</si>
  <si>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</si>
  <si>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</si>
  <si>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</si>
  <si>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</si>
  <si>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</si>
  <si>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</si>
  <si>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</si>
  <si>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</si>
  <si>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</si>
  <si>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</si>
  <si>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</si>
  <si>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</si>
  <si>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</si>
  <si>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</si>
  <si>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</si>
  <si>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</si>
  <si>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</si>
  <si>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</si>
  <si>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</si>
  <si>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</si>
  <si>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</si>
  <si>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</si>
  <si>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</si>
  <si>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</si>
  <si>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</si>
  <si>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</si>
  <si>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</si>
  <si>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</si>
  <si>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</si>
  <si>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</si>
  <si>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</si>
  <si>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</si>
  <si>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</si>
  <si>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</si>
  <si>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</si>
  <si>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</si>
  <si>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</si>
  <si>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</si>
  <si>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</si>
  <si>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</si>
  <si>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</si>
  <si>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</si>
  <si>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</si>
  <si>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</si>
  <si>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</si>
  <si>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</si>
  <si>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</si>
  <si>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</si>
  <si>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</si>
  <si>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</si>
  <si>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</si>
  <si>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</si>
  <si>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</si>
  <si>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</si>
  <si>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</si>
  <si>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</si>
  <si>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</si>
  <si>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</si>
  <si>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</si>
  <si>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</si>
  <si>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</si>
  <si>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</si>
  <si>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</si>
  <si>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</si>
  <si>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</si>
  <si>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</si>
  <si>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</si>
  <si>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</si>
  <si>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</si>
  <si>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</si>
  <si>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</si>
  <si>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</si>
  <si>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</si>
  <si>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</si>
  <si>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</si>
  <si>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</si>
  <si>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</si>
  <si>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</si>
  <si>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</si>
  <si>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</si>
  <si>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</si>
  <si>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</si>
  <si>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</si>
  <si>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</si>
  <si>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</si>
  <si>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</si>
  <si>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</si>
  <si>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</si>
  <si>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</si>
  <si>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</si>
  <si>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</si>
  <si>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</si>
  <si>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</si>
  <si>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</si>
  <si>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</si>
  <si>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</si>
  <si>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</si>
  <si>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</si>
  <si>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</si>
  <si>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</si>
  <si>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</si>
  <si>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</si>
  <si>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</si>
  <si>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</si>
  <si>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</si>
  <si>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</si>
  <si>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</si>
  <si>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</si>
  <si>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</si>
  <si>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</si>
  <si>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</si>
  <si>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</si>
  <si>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</si>
  <si>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</si>
  <si>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</si>
  <si>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</si>
  <si>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</si>
  <si>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</si>
  <si>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</si>
  <si>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</si>
  <si>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</si>
  <si>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</si>
  <si>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</si>
  <si>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</si>
  <si>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</si>
  <si>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</si>
  <si>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</si>
  <si>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</si>
  <si>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</si>
  <si>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</si>
  <si>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</si>
  <si>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</si>
  <si>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</si>
  <si>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</si>
  <si>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</si>
  <si>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</si>
  <si>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</si>
  <si>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</si>
  <si>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</si>
  <si>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</si>
  <si>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</si>
  <si>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</si>
  <si>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</si>
  <si>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</si>
  <si>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</si>
  <si>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</si>
  <si>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</si>
  <si>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</si>
  <si>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</si>
  <si>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</si>
  <si>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</si>
  <si>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</si>
  <si>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</si>
  <si>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</si>
  <si>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</si>
  <si>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</si>
  <si>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</si>
  <si>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</si>
  <si>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</si>
  <si>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</si>
  <si>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</si>
  <si>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</si>
  <si>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</si>
  <si>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</si>
  <si>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</si>
  <si>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</si>
  <si>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</si>
  <si>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</si>
  <si>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</si>
  <si>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</si>
  <si>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</si>
  <si>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</si>
  <si>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</si>
  <si>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</si>
  <si>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</si>
  <si>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</si>
  <si>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</si>
  <si>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</si>
  <si>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</si>
  <si>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</si>
  <si>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</si>
  <si>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</si>
  <si>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</si>
  <si>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</si>
  <si>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</si>
  <si>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</si>
  <si>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</si>
  <si>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</si>
  <si>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</si>
  <si>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</si>
  <si>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</si>
  <si>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</si>
  <si>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</si>
  <si>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</si>
  <si>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</si>
  <si>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</si>
  <si>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</si>
  <si>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</si>
  <si>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</si>
  <si>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</si>
  <si>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</si>
  <si>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</si>
  <si>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</si>
  <si>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</si>
  <si>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</si>
  <si>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</si>
  <si>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</si>
  <si>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</si>
  <si>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</si>
  <si>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</si>
  <si>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</si>
  <si>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</si>
  <si>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</si>
  <si>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</si>
  <si>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</si>
  <si>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</si>
  <si>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</si>
  <si>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</si>
  <si>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</si>
  <si>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</si>
  <si>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</si>
  <si>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</si>
  <si>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</si>
  <si>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</si>
  <si>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</si>
  <si>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</si>
  <si>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</si>
  <si>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</si>
  <si>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</si>
  <si>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</si>
  <si>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</si>
  <si>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</si>
  <si>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</si>
  <si>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</si>
  <si>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</si>
  <si>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</si>
  <si>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</si>
  <si>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</si>
  <si>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</si>
  <si>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</si>
  <si>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</si>
  <si>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</si>
  <si>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</si>
  <si>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</si>
  <si>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</si>
  <si>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</si>
  <si>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</si>
  <si>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</si>
  <si>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</si>
  <si>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</si>
  <si>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</si>
  <si>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</si>
  <si>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</si>
  <si>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</si>
  <si>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</si>
  <si>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</si>
  <si>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</si>
  <si>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</si>
  <si>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</si>
  <si>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</si>
  <si>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</si>
  <si>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</si>
  <si>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</si>
  <si>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</si>
  <si>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</si>
  <si>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</si>
  <si>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</si>
  <si>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</si>
  <si>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</si>
  <si>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</si>
  <si>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</si>
  <si>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</si>
  <si>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</si>
  <si>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</si>
  <si>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</si>
  <si>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</si>
  <si>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</si>
  <si>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</si>
  <si>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</si>
  <si>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</si>
  <si>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</si>
  <si>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</si>
  <si>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</si>
  <si>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</si>
  <si>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</si>
  <si>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</si>
  <si>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</si>
  <si>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</si>
  <si>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</si>
  <si>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</si>
  <si>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</si>
  <si>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</si>
  <si>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</si>
  <si>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</si>
  <si>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</si>
  <si>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</si>
  <si>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</si>
  <si>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</si>
  <si>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</si>
  <si>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</si>
  <si>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</si>
  <si>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</si>
  <si>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</si>
  <si>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</si>
  <si>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</si>
  <si>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</si>
  <si>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</si>
  <si>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</si>
  <si>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</si>
  <si>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</si>
  <si>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</si>
  <si>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</si>
  <si>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</si>
  <si>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</si>
  <si>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</si>
  <si>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</si>
  <si>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</si>
  <si>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</si>
  <si>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</si>
  <si>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</si>
  <si>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</si>
  <si>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</si>
  <si>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</si>
  <si>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</si>
  <si>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</si>
  <si>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</si>
  <si>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</si>
  <si>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</si>
  <si>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</si>
  <si>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</si>
  <si>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</si>
  <si>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</si>
  <si>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</si>
  <si>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</si>
  <si>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</si>
  <si>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</si>
  <si>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</si>
  <si>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</si>
  <si>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</si>
  <si>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</si>
  <si>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</si>
  <si>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</si>
  <si>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</si>
  <si>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</si>
  <si>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</si>
  <si>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</si>
  <si>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</si>
  <si>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</si>
  <si>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</si>
  <si>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</si>
  <si>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</si>
  <si>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</si>
  <si>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</si>
  <si>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</si>
  <si>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</si>
  <si>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</si>
  <si>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</si>
  <si>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</si>
  <si>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</si>
  <si>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</si>
  <si>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</si>
  <si>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</si>
  <si>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</si>
  <si>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</si>
  <si>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</si>
  <si>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</si>
  <si>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</si>
  <si>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</si>
  <si>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</si>
  <si>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</si>
  <si>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</si>
  <si>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</si>
  <si>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</si>
  <si>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</si>
  <si>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</si>
  <si>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</si>
  <si>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</si>
  <si>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</si>
  <si>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</si>
  <si>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</si>
  <si>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</si>
  <si>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</si>
  <si>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</si>
  <si>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</si>
  <si>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</si>
  <si>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</si>
  <si>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</si>
  <si>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</si>
  <si>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</si>
  <si>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</si>
  <si>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</si>
  <si>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</si>
  <si>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</si>
  <si>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</si>
  <si>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</si>
  <si>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</si>
  <si>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</si>
  <si>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</si>
  <si>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</si>
  <si>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</si>
  <si>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</si>
  <si>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</si>
  <si>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</si>
  <si>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</si>
  <si>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</si>
  <si>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</si>
  <si>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</si>
  <si>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</si>
  <si>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</si>
  <si>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</si>
  <si>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</si>
  <si>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</si>
  <si>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</si>
  <si>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</si>
  <si>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</si>
  <si>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</si>
  <si>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</si>
  <si>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</si>
  <si>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</si>
  <si>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</si>
  <si>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</si>
  <si>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</si>
  <si>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</si>
  <si>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</si>
  <si>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</si>
  <si>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</si>
  <si>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</si>
  <si>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</si>
  <si>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</si>
  <si>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</si>
  <si>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</si>
  <si>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</si>
  <si>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</si>
  <si>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</si>
  <si>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</si>
  <si>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</si>
  <si>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</si>
  <si>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</si>
  <si>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</si>
  <si>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</si>
  <si>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</si>
  <si>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</si>
  <si>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</si>
  <si>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</si>
  <si>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</si>
  <si>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</si>
  <si>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</si>
  <si>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</si>
  <si>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</si>
  <si>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</si>
  <si>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</si>
  <si>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</si>
  <si>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</si>
  <si>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</si>
  <si>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</si>
  <si>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</si>
  <si>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</si>
  <si>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</si>
  <si>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</si>
  <si>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</si>
  <si>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</si>
  <si>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</si>
  <si>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</si>
  <si>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</si>
  <si>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</si>
  <si>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</si>
  <si>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</si>
  <si>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</si>
  <si>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</si>
  <si>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</si>
  <si>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</si>
  <si>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</si>
  <si>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</si>
  <si>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</si>
  <si>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</si>
  <si>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</si>
  <si>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</si>
  <si>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</si>
  <si>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</si>
  <si>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</si>
  <si>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</si>
  <si>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</si>
  <si>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</si>
  <si>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</si>
  <si>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</si>
  <si>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</si>
  <si>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</si>
  <si>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</si>
  <si>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</si>
  <si>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</si>
  <si>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</si>
  <si>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</si>
  <si>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</si>
  <si>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</si>
  <si>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</si>
  <si>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</si>
  <si>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</si>
  <si>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</si>
  <si>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</si>
  <si>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</si>
  <si>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</si>
  <si>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</si>
  <si>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</si>
  <si>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</si>
  <si>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</si>
  <si>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</si>
  <si>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</si>
  <si>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</si>
  <si>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</si>
  <si>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</si>
  <si>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</si>
  <si>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</si>
  <si>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</si>
  <si>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</si>
  <si>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</si>
  <si>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</si>
  <si>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</si>
  <si>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</si>
  <si>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</si>
  <si>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</si>
  <si>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</si>
  <si>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</si>
  <si>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</si>
  <si>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</si>
  <si>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</si>
  <si>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</si>
  <si>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</si>
  <si>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</si>
  <si>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</si>
  <si>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</si>
  <si>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</si>
  <si>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</si>
  <si>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</si>
  <si>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</si>
  <si>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</si>
  <si>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</si>
  <si>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</si>
  <si>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</si>
  <si>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</si>
  <si>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</si>
  <si>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</si>
  <si>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</si>
  <si>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</si>
  <si>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</si>
  <si>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</si>
  <si>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</si>
  <si>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</si>
  <si>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</si>
  <si>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</si>
  <si>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</si>
  <si>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</si>
  <si>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</si>
  <si>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</si>
  <si>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</si>
  <si>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</si>
  <si>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</si>
  <si>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</si>
  <si>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</si>
  <si>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</si>
  <si>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</si>
  <si>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</si>
  <si>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</si>
  <si>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</si>
  <si>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</si>
  <si>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</si>
  <si>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</si>
  <si>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</si>
  <si>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</si>
  <si>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</si>
  <si>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</si>
  <si>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</si>
  <si>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</si>
  <si>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</si>
  <si>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</si>
  <si>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</si>
  <si>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</si>
  <si>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</si>
  <si>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</si>
  <si>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</si>
  <si>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</si>
  <si>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</si>
  <si>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</si>
  <si>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</si>
  <si>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</si>
  <si>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</si>
  <si>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</si>
  <si>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</si>
  <si>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</si>
  <si>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</si>
  <si>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</si>
  <si>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</si>
  <si>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</si>
  <si>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</si>
  <si>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</si>
  <si>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</si>
  <si>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</si>
  <si>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</si>
  <si>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</si>
  <si>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</si>
  <si>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</si>
  <si>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</si>
  <si>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</si>
  <si>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</si>
  <si>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</si>
  <si>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</si>
  <si>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</si>
  <si>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</si>
  <si>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</si>
  <si>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</si>
  <si>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</si>
  <si>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</si>
  <si>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</si>
  <si>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</si>
  <si>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</si>
  <si>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</si>
  <si>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</si>
  <si>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</si>
  <si>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</si>
  <si>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</si>
  <si>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</si>
  <si>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</si>
  <si>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</si>
  <si>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</si>
  <si>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</si>
  <si>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</si>
  <si>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</si>
  <si>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</si>
  <si>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</si>
  <si>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</si>
  <si>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</si>
  <si>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</si>
  <si>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</si>
  <si>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</si>
  <si>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</si>
  <si>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</si>
  <si>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</si>
  <si>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</si>
  <si>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</si>
  <si>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</si>
  <si>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</si>
  <si>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</si>
  <si>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</si>
  <si>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</si>
  <si>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</si>
  <si>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</si>
  <si>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</si>
  <si>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</si>
  <si>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</si>
  <si>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</si>
  <si>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</si>
  <si>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</si>
  <si>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</si>
  <si>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</si>
  <si>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</si>
  <si>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</si>
  <si>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</si>
  <si>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</si>
  <si>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</si>
  <si>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</si>
  <si>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</si>
  <si>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</si>
  <si>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</si>
  <si>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</si>
  <si>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</si>
  <si>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</si>
  <si>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</si>
  <si>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</si>
  <si>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</si>
  <si>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</si>
  <si>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</si>
  <si>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</si>
  <si>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</si>
  <si>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</si>
  <si>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</si>
  <si>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</si>
  <si>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</si>
  <si>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</si>
  <si>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</si>
  <si>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</si>
  <si>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</si>
  <si>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</si>
  <si>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</si>
  <si>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</si>
  <si>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</si>
  <si>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</si>
  <si>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</si>
  <si>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</si>
  <si>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</si>
  <si>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</si>
  <si>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</si>
  <si>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</si>
  <si>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</si>
  <si>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</si>
  <si>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</si>
  <si>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</si>
  <si>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</si>
  <si>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</si>
  <si>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</si>
  <si>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</si>
  <si>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</si>
  <si>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</si>
  <si>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</si>
  <si>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</si>
  <si>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</si>
  <si>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</si>
  <si>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</si>
  <si>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</si>
  <si>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</si>
  <si>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</si>
  <si>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</si>
  <si>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</si>
  <si>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</si>
  <si>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</si>
  <si>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</si>
  <si>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</si>
  <si>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</si>
  <si>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</si>
  <si>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</si>
  <si>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</si>
  <si>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</si>
  <si>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</si>
  <si>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</si>
  <si>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</si>
  <si>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</si>
  <si>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</si>
  <si>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</si>
  <si>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</si>
  <si>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</si>
  <si>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</si>
  <si>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</si>
  <si>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</si>
  <si>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</si>
  <si>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</si>
  <si>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</si>
  <si>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</si>
  <si>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</si>
  <si>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</si>
  <si>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</si>
  <si>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</si>
  <si>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</si>
  <si>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</si>
  <si>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</si>
  <si>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</si>
  <si>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</si>
  <si>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</si>
  <si>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</si>
  <si>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</si>
  <si>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</si>
  <si>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</si>
  <si>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</si>
  <si>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</si>
  <si>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</si>
  <si>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</si>
  <si>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</si>
  <si>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</si>
  <si>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</si>
  <si>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</si>
  <si>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</si>
  <si>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</si>
  <si>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</si>
  <si>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</si>
  <si>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</si>
  <si>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</si>
  <si>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</si>
  <si>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</si>
  <si>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</si>
  <si>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</si>
  <si>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</si>
  <si>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</si>
  <si>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</si>
  <si>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</si>
  <si>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</si>
  <si>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</si>
  <si>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</si>
  <si>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</si>
  <si>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</si>
  <si>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</si>
  <si>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</si>
  <si>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</si>
  <si>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</si>
  <si>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</si>
  <si>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</si>
  <si>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</si>
  <si>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</si>
  <si>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</si>
  <si>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</si>
  <si>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</si>
  <si>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</si>
  <si>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</si>
  <si>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</si>
  <si>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</si>
  <si>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</si>
  <si>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</si>
  <si>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</si>
  <si>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</si>
  <si>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</si>
  <si>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</si>
  <si>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</si>
  <si>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</si>
  <si>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</si>
  <si>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</si>
  <si>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</si>
  <si>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</si>
  <si>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</si>
  <si>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</si>
  <si>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</si>
  <si>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</si>
  <si>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</si>
  <si>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</si>
  <si>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</si>
  <si>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</si>
  <si>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</si>
  <si>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</si>
  <si>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</si>
  <si>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</si>
  <si>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</si>
  <si>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</si>
  <si>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</si>
  <si>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</si>
  <si>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</si>
  <si>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</si>
  <si>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</si>
  <si>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</si>
  <si>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</si>
  <si>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</si>
  <si>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</si>
  <si>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</si>
  <si>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</si>
  <si>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</si>
  <si>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</si>
  <si>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</si>
  <si>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</si>
  <si>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</si>
  <si>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</si>
  <si>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</si>
  <si>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</si>
  <si>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</si>
  <si>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</si>
  <si>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</si>
  <si>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</si>
  <si>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</si>
  <si>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</si>
  <si>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</si>
  <si>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</si>
  <si>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</si>
  <si>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</si>
  <si>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</si>
  <si>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</si>
  <si>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</si>
  <si>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</si>
  <si>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</si>
  <si>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</si>
  <si>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</si>
  <si>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</si>
  <si>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</si>
  <si>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</si>
  <si>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</si>
  <si>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</si>
  <si>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</si>
  <si>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</si>
  <si>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</si>
  <si>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</si>
  <si>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</si>
  <si>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</si>
  <si>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</si>
  <si>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</si>
  <si>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</si>
  <si>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</si>
  <si>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</si>
  <si>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</si>
  <si>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</si>
  <si>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</si>
  <si>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</si>
  <si>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</si>
  <si>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</si>
  <si>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</si>
  <si>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</si>
  <si>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</si>
  <si>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</si>
  <si>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</si>
  <si>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</si>
  <si>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</si>
  <si>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</si>
  <si>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</si>
  <si>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</si>
  <si>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</si>
  <si>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</si>
  <si>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</si>
  <si>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</si>
  <si>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</si>
  <si>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</si>
  <si>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</si>
  <si>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</si>
  <si>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</si>
  <si>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</si>
  <si>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</si>
  <si>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</si>
  <si>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</si>
  <si>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</si>
  <si>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</si>
  <si>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</si>
  <si>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</si>
  <si>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</si>
  <si>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</si>
  <si>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</si>
  <si>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</si>
  <si>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</si>
  <si>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</si>
  <si>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</si>
  <si>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</si>
  <si>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</si>
  <si>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</si>
  <si>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</si>
  <si>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</si>
  <si>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</si>
  <si>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</si>
  <si>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</si>
  <si>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</si>
  <si>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</si>
  <si>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</si>
  <si>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</si>
  <si>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</si>
  <si>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</si>
  <si>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</si>
  <si>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</si>
  <si>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</si>
  <si>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</si>
  <si>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</si>
  <si>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</si>
  <si>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</si>
  <si>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</si>
  <si>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</si>
  <si>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</si>
  <si>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</si>
  <si>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</si>
  <si>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</si>
  <si>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</si>
  <si>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</si>
  <si>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</si>
  <si>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</si>
  <si>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</si>
  <si>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</si>
  <si>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</si>
  <si>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</si>
  <si>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</si>
  <si>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</si>
  <si>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</si>
  <si>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</si>
  <si>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</si>
  <si>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</si>
  <si>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</si>
  <si>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</si>
  <si>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</si>
  <si>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</si>
  <si>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</si>
  <si>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</si>
  <si>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</si>
  <si>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</si>
  <si>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</si>
  <si>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</si>
  <si>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</si>
  <si>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</si>
  <si>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</si>
  <si>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</si>
  <si>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</si>
  <si>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</si>
  <si>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</si>
  <si>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</si>
  <si>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</si>
  <si>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</si>
  <si>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</si>
  <si>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</si>
  <si>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</si>
  <si>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</si>
  <si>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</si>
  <si>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</si>
  <si>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</si>
  <si>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</si>
  <si>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</si>
  <si>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</si>
  <si>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</si>
  <si>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</si>
  <si>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</si>
  <si>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</si>
  <si>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</si>
  <si>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</si>
  <si>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</si>
  <si>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</si>
  <si>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</si>
  <si>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</si>
  <si>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</si>
  <si>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</si>
  <si>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</si>
  <si>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</si>
  <si>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</si>
  <si>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</si>
  <si>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</si>
  <si>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</si>
  <si>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</si>
  <si>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</si>
  <si>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</si>
  <si>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</si>
  <si>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</si>
  <si>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</si>
  <si>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</si>
  <si>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</si>
  <si>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</si>
  <si>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</si>
  <si>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</si>
  <si>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</si>
  <si>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</si>
  <si>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</si>
  <si>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</si>
  <si>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</si>
  <si>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</si>
  <si>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</si>
  <si>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</si>
  <si>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</si>
  <si>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</si>
  <si>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</si>
  <si>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</si>
  <si>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</si>
  <si>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</si>
  <si>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</si>
  <si>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</si>
  <si>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</si>
  <si>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</si>
  <si>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</si>
  <si>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</si>
  <si>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</si>
  <si>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</si>
  <si>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</si>
  <si>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</si>
  <si>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</si>
  <si>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</si>
  <si>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</si>
  <si>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</si>
  <si>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</si>
  <si>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</si>
  <si>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</si>
  <si>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</si>
  <si>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</si>
  <si>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</si>
  <si>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</si>
  <si>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</si>
  <si>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</si>
  <si>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</si>
  <si>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</si>
  <si>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</si>
  <si>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</si>
  <si>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</si>
  <si>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</si>
  <si>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</si>
  <si>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</si>
  <si>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</si>
  <si>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</si>
  <si>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</si>
  <si>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</si>
  <si>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</si>
  <si>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</si>
  <si>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</si>
  <si>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</si>
  <si>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</si>
  <si>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</si>
  <si>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</si>
  <si>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</si>
  <si>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</si>
  <si>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</si>
  <si>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</si>
  <si>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</si>
  <si>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</si>
  <si>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</si>
  <si>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</si>
  <si>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</si>
  <si>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</si>
  <si>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</si>
  <si>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</si>
  <si>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</si>
  <si>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</si>
  <si>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</si>
  <si>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</si>
  <si>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</si>
  <si>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</si>
  <si>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</si>
  <si>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</si>
  <si>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</si>
  <si>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</si>
  <si>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</si>
  <si>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</si>
  <si>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</si>
  <si>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</si>
  <si>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</si>
  <si>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</si>
  <si>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</si>
  <si>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</si>
  <si>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</si>
  <si>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</si>
  <si>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</si>
  <si>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</si>
  <si>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</si>
  <si>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</si>
  <si>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</si>
  <si>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</si>
  <si>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</si>
  <si>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</si>
  <si>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</si>
  <si>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</si>
  <si>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</si>
  <si>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</si>
  <si>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</si>
  <si>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</si>
  <si>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</si>
  <si>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</si>
  <si>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</si>
  <si>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</si>
  <si>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</si>
  <si>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</si>
  <si>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</si>
  <si>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</si>
  <si>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</si>
  <si>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</si>
  <si>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</si>
  <si>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</si>
  <si>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</si>
  <si>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</si>
  <si>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</si>
  <si>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</si>
  <si>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</si>
  <si>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</si>
  <si>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</si>
  <si>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</si>
  <si>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</si>
  <si>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</si>
  <si>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</si>
  <si>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</si>
  <si>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</si>
  <si>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</si>
  <si>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</si>
  <si>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</si>
  <si>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</si>
  <si>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</si>
  <si>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</si>
  <si>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</si>
  <si>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</si>
  <si>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</si>
  <si>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</si>
  <si>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</si>
  <si>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</si>
  <si>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</si>
  <si>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</si>
  <si>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</si>
  <si>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</si>
  <si>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</si>
  <si>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</si>
  <si>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</si>
  <si>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</si>
  <si>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</si>
  <si>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</si>
  <si>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</si>
  <si>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</si>
  <si>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</si>
  <si>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</si>
  <si>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</si>
  <si>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</si>
  <si>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</si>
  <si>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</si>
  <si>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</si>
  <si>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</si>
  <si>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</si>
  <si>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</si>
  <si>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</si>
  <si>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</si>
  <si>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</si>
  <si>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</si>
  <si>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</si>
  <si>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</si>
  <si>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</si>
  <si>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</si>
  <si>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</si>
  <si>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</si>
  <si>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</si>
  <si>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</si>
  <si>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</si>
  <si>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</si>
  <si>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</si>
  <si>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</si>
  <si>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</si>
  <si>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</si>
  <si>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</si>
  <si>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</si>
  <si>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</si>
  <si>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</si>
  <si>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</si>
  <si>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</si>
  <si>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</si>
  <si>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</si>
  <si>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</si>
  <si>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</si>
  <si>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</si>
  <si>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</si>
  <si>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</si>
  <si>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</si>
  <si>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</si>
  <si>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</si>
  <si>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</si>
  <si>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</si>
  <si>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</si>
  <si>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</si>
  <si>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</si>
  <si>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</si>
  <si>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</si>
  <si>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</si>
  <si>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</si>
  <si>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</si>
  <si>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</si>
  <si>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</si>
  <si>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</si>
  <si>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</si>
  <si>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</si>
  <si>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</si>
  <si>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</si>
  <si>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</si>
  <si>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</si>
  <si>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</si>
  <si>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</si>
  <si>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</si>
  <si>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</si>
  <si>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</si>
  <si>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</si>
  <si>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</si>
  <si>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</si>
  <si>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</si>
  <si>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</si>
  <si>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</si>
  <si>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</si>
  <si>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</si>
  <si>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</si>
  <si>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</si>
  <si>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</si>
  <si>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</si>
  <si>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</si>
  <si>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</si>
  <si>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</si>
  <si>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</si>
  <si>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</si>
  <si>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</si>
  <si>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</si>
  <si>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</si>
  <si>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</si>
  <si>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</si>
  <si>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</si>
  <si>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</si>
  <si>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</si>
  <si>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</si>
  <si>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</si>
  <si>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</si>
  <si>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</si>
  <si>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</si>
  <si>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</si>
  <si>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</si>
  <si>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</si>
  <si>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</si>
  <si>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</si>
  <si>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</si>
  <si>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</si>
  <si>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</si>
  <si>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</si>
  <si>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</si>
  <si>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</si>
  <si>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</si>
  <si>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</si>
  <si>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</si>
  <si>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</si>
  <si>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</si>
  <si>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</si>
  <si>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</si>
  <si>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</si>
  <si>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</si>
  <si>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</si>
  <si>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</si>
  <si>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</si>
  <si>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</si>
  <si>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</si>
  <si>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</si>
  <si>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</si>
  <si>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</si>
  <si>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</si>
  <si>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</si>
  <si>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</si>
  <si>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</si>
  <si>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</si>
  <si>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</si>
  <si>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</si>
  <si>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</si>
  <si>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</si>
  <si>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</si>
  <si>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</si>
  <si>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</si>
  <si>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</si>
  <si>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</si>
  <si>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</si>
  <si>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</si>
  <si>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</si>
  <si>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</si>
  <si>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</si>
  <si>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</si>
  <si>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</si>
  <si>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</si>
  <si>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</si>
  <si>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</si>
  <si>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</si>
  <si>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</si>
  <si>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</si>
  <si>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</si>
  <si>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</si>
  <si>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</si>
  <si>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</si>
  <si>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</si>
  <si>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</si>
  <si>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</si>
  <si>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</si>
  <si>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</si>
  <si>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</si>
  <si>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</si>
  <si>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</si>
  <si>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</si>
  <si>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</si>
  <si>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</si>
  <si>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</si>
  <si>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</si>
  <si>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</si>
  <si>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</si>
  <si>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</si>
  <si>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</si>
  <si>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</si>
  <si>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</si>
  <si>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</si>
  <si>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</si>
  <si>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</si>
  <si>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</si>
  <si>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</si>
  <si>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</si>
  <si>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</si>
  <si>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</si>
  <si>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</si>
  <si>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</si>
  <si>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</si>
  <si>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</si>
  <si>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</si>
  <si>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</si>
  <si>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</si>
  <si>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</si>
  <si>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</si>
  <si>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</si>
  <si>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</si>
  <si>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</si>
  <si>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</si>
  <si>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</si>
  <si>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</si>
  <si>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</si>
  <si>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</si>
  <si>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</si>
  <si>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</si>
  <si>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</si>
  <si>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</si>
  <si>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</si>
  <si>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</si>
  <si>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</si>
  <si>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</si>
  <si>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</si>
  <si>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</si>
  <si>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</si>
  <si>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</si>
  <si>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</si>
  <si>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</si>
  <si>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</si>
  <si>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</si>
  <si>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</si>
  <si>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</si>
  <si>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</si>
  <si>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</si>
  <si>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</si>
  <si>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</si>
  <si>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</si>
  <si>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</si>
  <si>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</si>
  <si>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</si>
  <si>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</si>
  <si>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</si>
  <si>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</si>
  <si>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</si>
  <si>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</si>
  <si>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</si>
  <si>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</si>
  <si>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</si>
  <si>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</si>
  <si>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</si>
  <si>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</si>
  <si>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</si>
  <si>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</si>
  <si>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</si>
  <si>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</si>
  <si>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</si>
  <si>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</si>
  <si>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</si>
  <si>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</si>
  <si>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</si>
  <si>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</si>
  <si>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</si>
  <si>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</si>
  <si>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</si>
  <si>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</si>
  <si>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</si>
  <si>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</si>
  <si>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</si>
  <si>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</si>
  <si>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</si>
  <si>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</si>
  <si>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</si>
  <si>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</si>
  <si>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</si>
  <si>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</si>
  <si>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</si>
  <si>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</si>
  <si>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</si>
  <si>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</si>
  <si>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</si>
  <si>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</si>
  <si>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</si>
  <si>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</si>
  <si>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</si>
  <si>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</si>
  <si>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</si>
  <si>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</si>
  <si>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</si>
  <si>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</si>
  <si>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</si>
  <si>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</si>
  <si>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</si>
  <si>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</si>
  <si>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</si>
  <si>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</si>
  <si>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</si>
  <si>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</si>
  <si>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</si>
  <si>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</si>
  <si>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</si>
  <si>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</si>
  <si>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</si>
  <si>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</si>
  <si>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</si>
  <si>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</si>
  <si>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</si>
  <si>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</si>
  <si>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</si>
  <si>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</si>
  <si>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</si>
  <si>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</si>
  <si>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</si>
  <si>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</si>
  <si>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</si>
  <si>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</si>
  <si>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</si>
  <si>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</si>
  <si>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</si>
  <si>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</si>
  <si>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</si>
  <si>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</si>
  <si>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</si>
  <si>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</si>
  <si>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</si>
  <si>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</si>
  <si>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</si>
  <si>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</si>
  <si>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</si>
  <si>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</si>
  <si>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</si>
  <si>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</si>
  <si>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</si>
  <si>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</si>
  <si>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</si>
  <si>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</si>
  <si>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</si>
  <si>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</si>
  <si>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</si>
  <si>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</si>
  <si>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</si>
  <si>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</si>
  <si>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</si>
  <si>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</si>
  <si>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</si>
  <si>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</si>
  <si>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</si>
  <si>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</si>
  <si>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</si>
  <si>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</si>
  <si>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</si>
  <si>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</si>
  <si>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</si>
  <si>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</si>
  <si>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</si>
  <si>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</si>
  <si>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</si>
  <si>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</si>
  <si>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</si>
  <si>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</si>
  <si>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</si>
  <si>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</si>
  <si>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</si>
  <si>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</si>
  <si>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</si>
  <si>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</si>
  <si>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</si>
  <si>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</si>
  <si>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</si>
  <si>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</si>
  <si>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</si>
  <si>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</si>
  <si>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</si>
  <si>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</si>
  <si>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</si>
  <si>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</si>
  <si>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</si>
  <si>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</si>
  <si>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</si>
  <si>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</si>
  <si>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</si>
  <si>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</si>
  <si>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</si>
  <si>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</si>
  <si>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</si>
  <si>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</si>
  <si>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</si>
  <si>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</si>
  <si>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</si>
  <si>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</si>
  <si>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</si>
  <si>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</si>
  <si>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</si>
  <si>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</si>
  <si>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</si>
  <si>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</si>
  <si>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</si>
  <si>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</si>
  <si>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</si>
  <si>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</si>
  <si>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</si>
  <si>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</si>
  <si>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</si>
  <si>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</si>
  <si>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</si>
  <si>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</si>
  <si>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</si>
  <si>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</si>
  <si>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</si>
  <si>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</si>
  <si>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</si>
  <si>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</si>
  <si>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</si>
  <si>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</si>
  <si>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</si>
  <si>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</si>
  <si>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</si>
  <si>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</si>
  <si>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</si>
  <si>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</si>
  <si>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</si>
  <si>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</si>
  <si>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</si>
  <si>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</si>
  <si>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</si>
  <si>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</si>
  <si>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</si>
  <si>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</si>
  <si>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</si>
  <si>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</si>
  <si>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</si>
  <si>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</si>
  <si>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</si>
  <si>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</si>
  <si>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</si>
  <si>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</si>
  <si>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</si>
  <si>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</si>
  <si>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</si>
  <si>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</si>
  <si>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</si>
  <si>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</si>
  <si>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</si>
  <si>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</si>
  <si>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</si>
  <si>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</si>
  <si>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</si>
  <si>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</si>
  <si>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</si>
  <si>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</si>
  <si>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</si>
  <si>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</si>
  <si>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</si>
  <si>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</si>
  <si>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</si>
  <si>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</si>
  <si>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</si>
  <si>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</si>
  <si>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</si>
  <si>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</si>
  <si>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</si>
  <si>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</si>
  <si>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</si>
  <si>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</si>
  <si>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</si>
  <si>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</si>
  <si>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</si>
  <si>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</si>
  <si>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</si>
  <si>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</si>
  <si>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</si>
  <si>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</si>
  <si>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</si>
  <si>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</si>
  <si>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</si>
  <si>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</si>
  <si>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</si>
  <si>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</si>
  <si>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</si>
  <si>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</si>
  <si>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</si>
  <si>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</si>
  <si>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</si>
  <si>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</si>
  <si>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</si>
  <si>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</si>
  <si>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</si>
  <si>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</si>
  <si>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</si>
  <si>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</si>
  <si>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</si>
  <si>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</si>
  <si>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</si>
  <si>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</si>
  <si>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</si>
  <si>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</si>
  <si>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</si>
  <si>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</si>
  <si>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</si>
  <si>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</si>
  <si>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</si>
  <si>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</si>
  <si>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</si>
  <si>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</si>
  <si>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</si>
  <si>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</si>
  <si>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</si>
  <si>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</si>
  <si>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</si>
  <si>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</si>
  <si>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</si>
  <si>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</si>
  <si>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</si>
  <si>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</si>
  <si>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</si>
  <si>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</si>
  <si>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</si>
  <si>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</si>
  <si>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</si>
  <si>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</si>
  <si>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</si>
  <si>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</si>
  <si>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</si>
  <si>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</si>
  <si>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</si>
  <si>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</si>
  <si>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</si>
  <si>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</si>
  <si>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</si>
  <si>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</si>
  <si>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</si>
  <si>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</si>
  <si>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</si>
  <si>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</si>
  <si>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</si>
  <si>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</si>
  <si>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</si>
  <si>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</si>
  <si>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</si>
  <si>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</si>
  <si>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</si>
  <si>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</si>
  <si>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</si>
  <si>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</si>
  <si>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</si>
  <si>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</si>
  <si>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</si>
  <si>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</si>
  <si>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</si>
  <si>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</si>
  <si>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</si>
  <si>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</si>
  <si>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</si>
  <si>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</si>
  <si>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</si>
  <si>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</si>
  <si>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</si>
  <si>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</si>
  <si>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</si>
  <si>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</si>
  <si>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</si>
  <si>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</si>
  <si>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</si>
  <si>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</si>
  <si>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</si>
  <si>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</si>
  <si>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</si>
  <si>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</si>
  <si>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</si>
  <si>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</si>
  <si>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</si>
  <si>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</si>
  <si>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</si>
  <si>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</si>
  <si>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</si>
  <si>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</si>
  <si>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</si>
  <si>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</si>
  <si>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</si>
  <si>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</si>
  <si>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</si>
  <si>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</si>
  <si>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</si>
  <si>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</si>
  <si>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</si>
  <si>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</si>
  <si>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</si>
  <si>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</si>
  <si>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</si>
  <si>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</si>
  <si>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</si>
  <si>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</si>
  <si>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</si>
  <si>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</si>
  <si>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</si>
  <si>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</si>
  <si>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</si>
  <si>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</si>
  <si>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</si>
  <si>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</si>
  <si>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</si>
  <si>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</si>
  <si>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</si>
  <si>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</si>
  <si>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</si>
  <si>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</si>
  <si>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</si>
  <si>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</si>
  <si>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</si>
  <si>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</si>
  <si>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</si>
  <si>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</si>
  <si>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</si>
  <si>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</si>
  <si>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</si>
  <si>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</si>
  <si>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</si>
  <si>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</si>
  <si>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</si>
  <si>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</si>
  <si>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</si>
  <si>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</si>
  <si>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</si>
  <si>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</si>
  <si>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</si>
  <si>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</si>
  <si>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</si>
  <si>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</si>
  <si>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</si>
  <si>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</si>
  <si>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</si>
  <si>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</si>
  <si>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</si>
  <si>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</si>
  <si>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</si>
  <si>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</si>
  <si>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</si>
  <si>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</si>
  <si>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</si>
  <si>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</si>
  <si>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</si>
  <si>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</si>
  <si>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</si>
  <si>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</si>
  <si>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</si>
  <si>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</si>
  <si>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</si>
  <si>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</si>
  <si>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</si>
  <si>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</si>
  <si>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</si>
  <si>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</si>
  <si>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</si>
  <si>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</si>
  <si>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</si>
  <si>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</si>
  <si>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</si>
  <si>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</si>
  <si>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</si>
  <si>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</si>
  <si>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</si>
  <si>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</si>
  <si>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</si>
  <si>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</si>
  <si>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</si>
  <si>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</si>
  <si>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</si>
  <si>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</si>
  <si>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</si>
  <si>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</si>
  <si>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</si>
  <si>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</si>
  <si>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</si>
  <si>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</si>
  <si>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</si>
  <si>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</si>
  <si>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</si>
  <si>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</si>
  <si>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</si>
  <si>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</si>
  <si>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</si>
  <si>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</si>
  <si>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</si>
  <si>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</si>
  <si>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</si>
  <si>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</si>
  <si>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</si>
  <si>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</si>
  <si>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</si>
  <si>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</si>
  <si>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</si>
  <si>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</si>
  <si>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</si>
  <si>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</si>
  <si>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</si>
  <si>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</si>
  <si>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</si>
  <si>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</si>
  <si>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</si>
  <si>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</si>
  <si>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</si>
  <si>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</si>
  <si>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</si>
  <si>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</si>
  <si>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</si>
  <si>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</si>
  <si>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</si>
  <si>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</si>
  <si>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</si>
  <si>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</si>
  <si>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</si>
  <si>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</si>
  <si>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</si>
  <si>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</si>
  <si>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</si>
  <si>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</si>
  <si>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</si>
  <si>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</si>
  <si>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</si>
  <si>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</si>
  <si>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</si>
  <si>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</si>
  <si>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</si>
  <si>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</si>
  <si>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</si>
  <si>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</si>
  <si>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</si>
  <si>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</si>
  <si>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</si>
  <si>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</si>
  <si>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</si>
  <si>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</si>
  <si>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</si>
  <si>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</si>
  <si>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</si>
  <si>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</si>
  <si>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</si>
  <si>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</si>
  <si>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</si>
  <si>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</si>
  <si>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</si>
  <si>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</si>
  <si>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</si>
  <si>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</si>
  <si>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</si>
  <si>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</si>
  <si>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</si>
  <si>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</si>
  <si>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</si>
  <si>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</si>
  <si>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</si>
  <si>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</si>
  <si>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</si>
  <si>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</si>
  <si>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</si>
  <si>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</si>
  <si>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</si>
  <si>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</si>
  <si>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</si>
  <si>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</si>
  <si>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</si>
  <si>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</si>
  <si>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</si>
  <si>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</si>
  <si>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</si>
  <si>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</si>
  <si>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</si>
  <si>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</si>
  <si>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</si>
  <si>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</si>
  <si>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</si>
  <si>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</si>
  <si>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</si>
  <si>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</si>
  <si>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</si>
  <si>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</si>
  <si>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</si>
  <si>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</si>
  <si>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</si>
  <si>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</si>
  <si>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</si>
  <si>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</si>
  <si>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</si>
  <si>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</si>
  <si>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</si>
  <si>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</si>
  <si>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</si>
  <si>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</si>
  <si>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</si>
  <si>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</si>
  <si>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</si>
  <si>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</si>
  <si>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</si>
  <si>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</si>
  <si>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</si>
  <si>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</si>
  <si>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</si>
  <si>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</si>
  <si>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</si>
  <si>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</si>
  <si>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</si>
  <si>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</si>
  <si>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</si>
  <si>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</si>
  <si>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</si>
  <si>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</si>
  <si>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</si>
  <si>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</si>
  <si>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</si>
  <si>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</si>
  <si>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</si>
  <si>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</si>
  <si>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</si>
  <si>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</si>
  <si>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</si>
  <si>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</si>
  <si>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</si>
  <si>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</si>
  <si>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</si>
  <si>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</si>
  <si>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</si>
  <si>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</si>
  <si>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</si>
  <si>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</si>
  <si>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</si>
  <si>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</si>
  <si>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</si>
  <si>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</si>
  <si>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</si>
  <si>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</si>
  <si>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</si>
  <si>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</si>
  <si>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</si>
  <si>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</si>
  <si>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</si>
  <si>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</si>
  <si>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</si>
  <si>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</si>
  <si>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</si>
  <si>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</si>
  <si>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</si>
  <si>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</si>
  <si>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</si>
  <si>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</si>
  <si>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</si>
  <si>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</si>
  <si>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</si>
  <si>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</si>
  <si>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</si>
  <si>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</si>
  <si>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</si>
  <si>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</si>
  <si>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</si>
  <si>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</si>
  <si>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</si>
  <si>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</si>
  <si>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</si>
  <si>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</si>
  <si>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</si>
  <si>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</si>
  <si>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</si>
  <si>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</si>
  <si>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</si>
  <si>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</si>
  <si>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</si>
  <si>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</si>
  <si>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</si>
  <si>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</si>
  <si>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</si>
  <si>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</si>
  <si>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</si>
  <si>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</si>
  <si>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</si>
  <si>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</si>
  <si>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</si>
  <si>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</si>
  <si>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</si>
  <si>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</si>
  <si>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</si>
  <si>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</si>
  <si>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</si>
  <si>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</si>
  <si>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</si>
  <si>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</si>
  <si>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</si>
  <si>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</si>
  <si>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</si>
  <si>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</si>
  <si>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</si>
  <si>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</si>
  <si>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</si>
  <si>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</si>
  <si>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</si>
  <si>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</si>
  <si>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</si>
  <si>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</si>
  <si>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</si>
  <si>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</si>
  <si>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</si>
  <si>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</si>
  <si>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</si>
  <si>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</si>
  <si>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</si>
  <si>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</si>
  <si>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</si>
  <si>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</si>
  <si>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</si>
  <si>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</si>
  <si>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</si>
  <si>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</si>
  <si>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</si>
  <si>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</si>
  <si>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</si>
  <si>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</si>
  <si>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</si>
  <si>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</si>
  <si>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</si>
  <si>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</si>
  <si>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</si>
  <si>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</si>
  <si>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</si>
  <si>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</si>
  <si>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</si>
  <si>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</si>
  <si>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</si>
  <si>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</si>
  <si>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</si>
  <si>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</si>
  <si>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</si>
  <si>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</si>
  <si>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</si>
  <si>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</si>
  <si>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</si>
  <si>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</si>
  <si>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</si>
  <si>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</si>
  <si>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</si>
  <si>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</si>
  <si>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</si>
  <si>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</si>
  <si>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</si>
  <si>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</si>
  <si>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</si>
  <si>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</si>
  <si>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</si>
  <si>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</si>
  <si>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</si>
  <si>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</si>
  <si>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</si>
  <si>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</si>
  <si>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</si>
  <si>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</si>
  <si>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</si>
  <si>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</si>
  <si>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</si>
  <si>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</si>
  <si>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</si>
  <si>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</si>
  <si>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</si>
  <si>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</si>
  <si>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</si>
  <si>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</si>
  <si>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</si>
  <si>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</si>
  <si>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</si>
  <si>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</si>
  <si>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</si>
  <si>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</si>
  <si>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</si>
  <si>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</si>
  <si>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</si>
  <si>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</si>
  <si>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</si>
  <si>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</si>
  <si>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</si>
  <si>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</si>
  <si>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</si>
  <si>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</si>
  <si>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</si>
  <si>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</si>
  <si>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</si>
  <si>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</si>
  <si>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</si>
  <si>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</si>
  <si>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</si>
  <si>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</si>
  <si>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</si>
  <si>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</si>
  <si>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</si>
  <si>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</si>
  <si>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</si>
  <si>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</si>
  <si>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</si>
  <si>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</si>
  <si>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</si>
  <si>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</si>
  <si>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</si>
  <si>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</si>
  <si>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</si>
  <si>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</si>
  <si>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</si>
  <si>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</si>
  <si>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</si>
  <si>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</si>
  <si>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</si>
  <si>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</si>
  <si>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</si>
  <si>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</si>
  <si>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</si>
  <si>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</si>
  <si>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</si>
  <si>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</si>
  <si>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</si>
  <si>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</si>
  <si>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</si>
  <si>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</si>
  <si>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</si>
  <si>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</si>
  <si>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</si>
  <si>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</si>
  <si>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</si>
  <si>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</si>
  <si>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</si>
  <si>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</si>
  <si>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</si>
  <si>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</si>
  <si>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</si>
  <si>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</si>
  <si>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</si>
  <si>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</si>
  <si>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</si>
  <si>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</si>
  <si>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</si>
  <si>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</si>
  <si>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</si>
  <si>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</si>
  <si>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</si>
  <si>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</si>
  <si>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</si>
  <si>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</si>
  <si>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</si>
  <si>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</si>
  <si>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</si>
  <si>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</si>
  <si>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</si>
  <si>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</si>
  <si>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</si>
  <si>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</si>
  <si>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</si>
  <si>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</si>
  <si>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</si>
  <si>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</si>
  <si>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</si>
  <si>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</si>
  <si>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</si>
  <si>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</si>
  <si>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</si>
  <si>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</si>
  <si>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</si>
  <si>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</si>
  <si>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</si>
  <si>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</si>
  <si>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</si>
  <si>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</si>
  <si>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</si>
  <si>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</si>
  <si>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</si>
  <si>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</si>
  <si>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</si>
  <si>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</si>
  <si>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</si>
  <si>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</si>
  <si>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</si>
  <si>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</si>
  <si>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</si>
  <si>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</si>
  <si>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</si>
  <si>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</si>
  <si>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</si>
  <si>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</si>
  <si>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</si>
  <si>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</si>
  <si>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</si>
  <si>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</si>
  <si>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</si>
  <si>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</si>
  <si>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</si>
  <si>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</si>
  <si>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</si>
  <si>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</si>
  <si>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</si>
  <si>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</si>
  <si>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</si>
  <si>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</si>
  <si>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</si>
  <si>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</si>
  <si>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</si>
  <si>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</si>
  <si>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</si>
  <si>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</si>
  <si>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</si>
  <si>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</si>
  <si>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</si>
  <si>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</si>
  <si>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</si>
  <si>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</si>
  <si>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</si>
  <si>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</si>
  <si>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</si>
  <si>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</si>
  <si>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</si>
  <si>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</si>
  <si>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</si>
  <si>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</si>
  <si>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</si>
  <si>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</si>
  <si>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</si>
  <si>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</si>
  <si>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</si>
  <si>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</si>
  <si>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</si>
  <si>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</si>
  <si>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</si>
  <si>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</si>
  <si>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</si>
  <si>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</si>
  <si>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</si>
  <si>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</si>
  <si>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</si>
  <si>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</si>
  <si>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</si>
  <si>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</si>
  <si>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</si>
  <si>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</si>
  <si>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</si>
  <si>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</si>
  <si>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</si>
  <si>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</si>
  <si>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</si>
  <si>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</si>
  <si>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</si>
  <si>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</si>
  <si>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</si>
  <si>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</si>
  <si>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</si>
  <si>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</si>
  <si>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</si>
  <si>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</si>
  <si>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</si>
  <si>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</si>
  <si>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</si>
  <si>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</si>
  <si>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</si>
  <si>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</si>
  <si>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</si>
  <si>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</si>
  <si>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</si>
  <si>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</si>
  <si>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</si>
  <si>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</si>
  <si>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</si>
  <si>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</si>
  <si>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</si>
  <si>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</si>
  <si>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</si>
  <si>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</si>
  <si>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</si>
  <si>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</si>
  <si>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</si>
  <si>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</si>
  <si>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</si>
  <si>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</si>
  <si>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</si>
  <si>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</si>
  <si>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</si>
  <si>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</si>
  <si>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</si>
  <si>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</si>
  <si>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</si>
  <si>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</si>
  <si>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</si>
  <si>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</si>
  <si>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</si>
  <si>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</si>
  <si>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</si>
  <si>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</si>
  <si>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</si>
  <si>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</si>
  <si>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</si>
  <si>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</si>
  <si>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</si>
  <si>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</si>
  <si>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</si>
  <si>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</si>
  <si>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</si>
  <si>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</si>
  <si>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</si>
  <si>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</si>
  <si>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</si>
  <si>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</si>
  <si>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</si>
  <si>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</si>
  <si>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</si>
  <si>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</si>
  <si>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</si>
  <si>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</si>
  <si>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</si>
  <si>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</si>
  <si>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</si>
  <si>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</si>
  <si>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</si>
  <si>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</si>
  <si>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</si>
  <si>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</si>
  <si>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</si>
  <si>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</si>
  <si>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</si>
  <si>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</si>
  <si>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</si>
  <si>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</si>
  <si>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</si>
  <si>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</si>
  <si>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</si>
  <si>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</si>
  <si>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</si>
  <si>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</si>
  <si>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</si>
  <si>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</si>
  <si>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</si>
  <si>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</si>
  <si>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</si>
  <si>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</si>
  <si>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</si>
  <si>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</si>
  <si>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</si>
  <si>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</si>
  <si>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</si>
  <si>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</si>
  <si>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</si>
  <si>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</si>
  <si>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</si>
  <si>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</si>
  <si>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</si>
  <si>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</si>
  <si>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</si>
  <si>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</si>
  <si>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</si>
  <si>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</si>
  <si>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</si>
  <si>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</si>
  <si>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</si>
  <si>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</si>
  <si>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</si>
  <si>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</si>
  <si>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</si>
  <si>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</si>
  <si>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</si>
  <si>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</si>
  <si>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</si>
  <si>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</si>
  <si>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</si>
  <si>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</si>
  <si>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</si>
  <si>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</si>
  <si>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</si>
  <si>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</si>
  <si>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</si>
  <si>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</si>
  <si>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</si>
  <si>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</si>
  <si>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</si>
  <si>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</si>
  <si>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</si>
  <si>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</si>
  <si>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</si>
  <si>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</si>
  <si>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</si>
  <si>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</si>
  <si>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</si>
  <si>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</si>
  <si>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</si>
  <si>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</si>
  <si>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</si>
  <si>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</si>
  <si>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</si>
  <si>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</si>
  <si>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</si>
  <si>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</si>
  <si>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</si>
  <si>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</si>
  <si>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</si>
  <si>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</si>
  <si>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</si>
  <si>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</si>
  <si>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</si>
  <si>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</si>
  <si>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</si>
  <si>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</si>
  <si>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</si>
  <si>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</si>
  <si>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</si>
  <si>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</si>
  <si>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</si>
  <si>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</si>
  <si>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</si>
  <si>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</si>
  <si>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</si>
  <si>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</si>
  <si>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</si>
  <si>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</si>
  <si>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</si>
  <si>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</si>
  <si>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</si>
  <si>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</si>
  <si>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</si>
  <si>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</si>
  <si>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</si>
  <si>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</si>
  <si>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</si>
  <si>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</si>
  <si>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</si>
  <si>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</si>
  <si>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</si>
  <si>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</si>
  <si>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</si>
  <si>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</si>
  <si>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</si>
  <si>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</si>
  <si>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</si>
  <si>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</si>
  <si>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</si>
  <si>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</si>
  <si>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</si>
  <si>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</si>
  <si>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</si>
  <si>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</si>
  <si>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</si>
  <si>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</si>
  <si>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</si>
  <si>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</si>
  <si>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</si>
  <si>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</si>
  <si>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</si>
  <si>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</si>
  <si>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</si>
  <si>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</si>
  <si>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</si>
  <si>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</si>
  <si>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</si>
  <si>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</si>
  <si>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</si>
  <si>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</si>
  <si>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</si>
  <si>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</si>
  <si>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</si>
  <si>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</si>
  <si>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</si>
  <si>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</si>
  <si>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</si>
  <si>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</si>
  <si>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</si>
  <si>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</si>
  <si>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</si>
  <si>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</si>
  <si>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</si>
  <si>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</si>
  <si>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</si>
  <si>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</si>
  <si>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</si>
  <si>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</si>
  <si>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</si>
  <si>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</si>
  <si>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</si>
  <si>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</si>
  <si>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</si>
  <si>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</si>
  <si>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</si>
  <si>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</si>
  <si>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</si>
  <si>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</si>
  <si>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</si>
  <si>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</si>
  <si>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</si>
  <si>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</si>
  <si>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</si>
  <si>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</si>
  <si>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</si>
  <si>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</si>
  <si>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</si>
  <si>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</si>
  <si>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</si>
  <si>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</si>
  <si>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</si>
  <si>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</si>
  <si>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</si>
  <si>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</si>
  <si>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</si>
  <si>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</si>
  <si>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</si>
  <si>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</si>
  <si>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</si>
  <si>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</si>
  <si>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</si>
  <si>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</si>
  <si>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</si>
  <si>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</si>
  <si>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</si>
  <si>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</si>
  <si>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</si>
  <si>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</si>
  <si>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</si>
  <si>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</si>
  <si>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</si>
  <si>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</si>
  <si>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</si>
  <si>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</si>
  <si>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</si>
  <si>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</si>
  <si>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</si>
  <si>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</si>
  <si>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</si>
  <si>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</si>
  <si>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</si>
  <si>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</si>
  <si>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</si>
  <si>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</si>
  <si>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</si>
  <si>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</si>
  <si>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</si>
  <si>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</si>
  <si>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</si>
  <si>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</si>
  <si>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</si>
  <si>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</si>
  <si>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</si>
  <si>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</si>
  <si>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</si>
  <si>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</si>
  <si>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</si>
  <si>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</si>
  <si>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</si>
  <si>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</si>
  <si>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</si>
  <si>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</si>
  <si>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</si>
  <si>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</si>
  <si>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</si>
  <si>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</si>
  <si>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</si>
  <si>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</si>
  <si>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</si>
  <si>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</si>
  <si>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</si>
  <si>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</si>
  <si>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</si>
  <si>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</si>
  <si>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</si>
  <si>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</si>
  <si>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</si>
  <si>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</si>
  <si>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</si>
  <si>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</si>
  <si>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</si>
  <si>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</si>
  <si>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</si>
  <si>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</si>
  <si>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</si>
  <si>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</si>
  <si>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</si>
  <si>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</si>
  <si>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</si>
  <si>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</si>
  <si>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</si>
  <si>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</si>
  <si>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</si>
  <si>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</si>
  <si>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</si>
  <si>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</si>
  <si>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</si>
  <si>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</si>
  <si>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</si>
  <si>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</si>
  <si>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</si>
  <si>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</si>
  <si>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</si>
  <si>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</si>
  <si>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</si>
  <si>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</si>
  <si>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</si>
  <si>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</si>
  <si>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</si>
  <si>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</si>
  <si>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</si>
  <si>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</si>
  <si>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</si>
  <si>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</si>
  <si>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</si>
  <si>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</si>
  <si>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</si>
  <si>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</si>
  <si>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</si>
  <si>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</si>
  <si>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</si>
  <si>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</si>
  <si>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</si>
  <si>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</si>
  <si>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</si>
  <si>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</si>
  <si>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</si>
  <si>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</si>
  <si>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</si>
  <si>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</si>
  <si>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</si>
  <si>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</si>
  <si>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</si>
  <si>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</si>
  <si>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</si>
  <si>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</si>
  <si>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</si>
  <si>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</si>
  <si>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</si>
  <si>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</si>
  <si>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</si>
  <si>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</si>
  <si>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</si>
  <si>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</si>
  <si>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</si>
  <si>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</si>
  <si>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</si>
  <si>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</si>
  <si>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</si>
  <si>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</si>
  <si>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</si>
  <si>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</si>
  <si>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</si>
  <si>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</si>
  <si>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</si>
  <si>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</si>
  <si>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</si>
  <si>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</si>
  <si>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</si>
  <si>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</si>
  <si>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</si>
  <si>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</si>
  <si>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</si>
  <si>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</si>
  <si>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</si>
  <si>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</si>
  <si>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</si>
  <si>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</si>
  <si>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</si>
  <si>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</si>
  <si>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</si>
  <si>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</si>
  <si>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</si>
  <si>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</si>
  <si>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</si>
  <si>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</si>
  <si>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</si>
  <si>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</si>
  <si>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</si>
  <si>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</si>
  <si>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</si>
  <si>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</si>
  <si>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</si>
  <si>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</si>
  <si>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</si>
  <si>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</si>
  <si>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</si>
  <si>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</si>
  <si>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</si>
  <si>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</si>
  <si>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</si>
  <si>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</si>
  <si>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</si>
  <si>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</si>
  <si>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</si>
  <si>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</si>
  <si>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</si>
  <si>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</si>
  <si>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</si>
  <si>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</si>
  <si>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</si>
  <si>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</si>
  <si>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</si>
  <si>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</si>
  <si>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</si>
  <si>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</si>
  <si>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</si>
  <si>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</si>
  <si>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</si>
  <si>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</si>
  <si>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</si>
  <si>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</si>
  <si>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</si>
  <si>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</si>
  <si>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</si>
  <si>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</si>
  <si>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</si>
  <si>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</si>
  <si>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</si>
  <si>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</si>
  <si>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</si>
  <si>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</si>
  <si>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</si>
  <si>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</si>
  <si>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</si>
  <si>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</si>
  <si>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</si>
  <si>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</si>
  <si>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</si>
  <si>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</si>
  <si>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</si>
  <si>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</si>
  <si>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</si>
  <si>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</si>
  <si>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</si>
  <si>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</si>
  <si>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</si>
  <si>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</si>
  <si>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</si>
  <si>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</si>
  <si>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</si>
  <si>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</si>
  <si>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</si>
  <si>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</si>
  <si>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</si>
  <si>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</si>
  <si>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</si>
  <si>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</si>
  <si>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</si>
  <si>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</si>
  <si>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</si>
  <si>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</si>
  <si>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</si>
  <si>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</si>
  <si>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</si>
  <si>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</si>
  <si>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</si>
  <si>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</si>
  <si>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</si>
  <si>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</si>
  <si>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</si>
  <si>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</si>
  <si>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</si>
  <si>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</si>
  <si>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</si>
  <si>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</si>
  <si>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</si>
  <si>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</si>
  <si>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</si>
  <si>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</si>
  <si>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</si>
  <si>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</si>
  <si>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</si>
  <si>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</si>
  <si>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</si>
  <si>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</si>
  <si>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</si>
  <si>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</si>
  <si>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</si>
  <si>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</si>
  <si>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</si>
  <si>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</si>
  <si>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</si>
  <si>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</si>
  <si>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</si>
  <si>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</si>
  <si>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</si>
  <si>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</si>
  <si>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</si>
  <si>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</si>
  <si>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</si>
  <si>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</si>
  <si>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</si>
  <si>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</si>
  <si>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</si>
  <si>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</si>
  <si>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</si>
  <si>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</si>
  <si>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</si>
  <si>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</si>
  <si>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</si>
  <si>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</si>
  <si>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</si>
  <si>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</si>
  <si>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</si>
  <si>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</si>
  <si>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</si>
  <si>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</si>
  <si>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</si>
  <si>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</si>
  <si>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</si>
  <si>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</si>
  <si>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</si>
  <si>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</si>
  <si>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</si>
  <si>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</si>
  <si>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</si>
  <si>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</si>
  <si>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</si>
  <si>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</si>
  <si>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</si>
  <si>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</si>
  <si>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</si>
  <si>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</si>
  <si>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</si>
  <si>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</si>
  <si>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</si>
  <si>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</si>
  <si>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</si>
  <si>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</si>
  <si>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</si>
  <si>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</si>
  <si>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</si>
  <si>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</si>
  <si>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</si>
  <si>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</si>
  <si>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</si>
  <si>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</si>
  <si>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</si>
  <si>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</si>
  <si>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</si>
  <si>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</si>
  <si>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</si>
  <si>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</si>
  <si>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</si>
  <si>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</si>
  <si>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</si>
  <si>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</si>
  <si>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</si>
  <si>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</si>
  <si>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</si>
  <si>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</si>
  <si>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</si>
  <si>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</si>
  <si>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</si>
  <si>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</si>
  <si>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</si>
  <si>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</si>
  <si>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</si>
  <si>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</si>
  <si>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</si>
  <si>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</si>
  <si>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</si>
  <si>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</si>
  <si>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</si>
  <si>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</si>
  <si>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</si>
  <si>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</si>
  <si>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</si>
  <si>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</si>
  <si>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</si>
  <si>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</si>
  <si>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</si>
  <si>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</si>
  <si>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</si>
  <si>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</si>
  <si>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</si>
  <si>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</si>
  <si>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</si>
  <si>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</si>
  <si>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</si>
  <si>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</si>
  <si>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</si>
  <si>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</si>
  <si>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</si>
  <si>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</si>
  <si>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</si>
  <si>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</si>
  <si>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</si>
  <si>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</si>
  <si>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</si>
  <si>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</si>
  <si>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</si>
  <si>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</si>
  <si>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</si>
  <si>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</si>
  <si>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</si>
  <si>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</si>
  <si>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</si>
  <si>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</si>
  <si>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</si>
  <si>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</si>
  <si>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</si>
  <si>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</si>
  <si>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</si>
  <si>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</si>
  <si>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</si>
  <si>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</si>
  <si>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</si>
  <si>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</si>
  <si>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</si>
  <si>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</si>
  <si>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</si>
  <si>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</si>
  <si>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</si>
  <si>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</si>
  <si>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</si>
  <si>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</si>
  <si>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</si>
  <si>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</si>
  <si>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</si>
  <si>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</si>
  <si>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</si>
  <si>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</si>
  <si>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</si>
  <si>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</si>
  <si>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</si>
  <si>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</si>
  <si>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</si>
  <si>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</si>
  <si>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</si>
  <si>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</si>
  <si>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</si>
  <si>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</si>
  <si>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</si>
  <si>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</si>
  <si>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</si>
  <si>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</si>
  <si>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</si>
  <si>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</si>
  <si>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</si>
  <si>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</si>
  <si>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</si>
  <si>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</si>
  <si>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</si>
  <si>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</si>
  <si>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</si>
  <si>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</si>
  <si>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</si>
  <si>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</si>
  <si>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</si>
  <si>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</si>
  <si>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</si>
  <si>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</si>
  <si>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</si>
  <si>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</si>
  <si>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</si>
  <si>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</si>
  <si>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</si>
  <si>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</si>
  <si>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</si>
  <si>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</si>
  <si>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</si>
  <si>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</si>
  <si>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</si>
  <si>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</si>
  <si>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</si>
  <si>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</si>
  <si>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</si>
  <si>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</si>
  <si>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</si>
  <si>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</si>
  <si>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</si>
  <si>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</si>
  <si>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</si>
  <si>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</si>
  <si>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</si>
  <si>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</si>
  <si>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</si>
  <si>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</si>
  <si>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</si>
  <si>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</si>
  <si>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</si>
  <si>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</si>
  <si>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</si>
  <si>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</si>
  <si>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</si>
  <si>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</si>
  <si>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</si>
  <si>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</si>
  <si>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</si>
  <si>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</si>
  <si>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</si>
  <si>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</si>
  <si>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</si>
  <si>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</si>
  <si>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</si>
  <si>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</si>
  <si>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</si>
  <si>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</si>
  <si>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</si>
  <si>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</si>
  <si>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</si>
  <si>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</si>
  <si>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</si>
  <si>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</si>
  <si>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</si>
  <si>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</si>
  <si>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</si>
  <si>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</si>
  <si>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</si>
  <si>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</si>
  <si>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</si>
  <si>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</si>
  <si>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</si>
  <si>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</si>
  <si>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</si>
  <si>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</si>
  <si>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</si>
  <si>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</si>
  <si>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</si>
  <si>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</si>
  <si>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</si>
  <si>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</si>
  <si>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</si>
  <si>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</si>
  <si>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</si>
  <si>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</si>
  <si>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</si>
  <si>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</si>
  <si>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</si>
  <si>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</si>
  <si>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</si>
  <si>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</si>
  <si>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</si>
  <si>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</si>
  <si>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</si>
  <si>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</si>
  <si>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</si>
  <si>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</si>
  <si>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</si>
  <si>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</si>
  <si>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</si>
  <si>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</si>
  <si>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</si>
  <si>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</si>
  <si>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</si>
  <si>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</si>
  <si>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</si>
  <si>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</si>
  <si>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</si>
  <si>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</si>
  <si>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</si>
  <si>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</si>
  <si>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</si>
  <si>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</si>
  <si>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</si>
  <si>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</si>
  <si>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</si>
  <si>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</si>
  <si>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</si>
  <si>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</si>
  <si>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</si>
  <si>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</si>
  <si>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</si>
  <si>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</si>
  <si>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</si>
  <si>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</si>
  <si>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</si>
  <si>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</si>
  <si>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</si>
  <si>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</si>
  <si>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</si>
  <si>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</si>
  <si>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</si>
  <si>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</si>
  <si>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</si>
  <si>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</si>
  <si>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</si>
  <si>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</si>
  <si>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</si>
  <si>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</si>
  <si>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</si>
  <si>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</si>
  <si>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</si>
  <si>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</si>
  <si>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</si>
  <si>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</si>
  <si>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</si>
  <si>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</si>
  <si>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</si>
  <si>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</si>
  <si>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</si>
  <si>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</si>
  <si>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</si>
  <si>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</si>
  <si>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</si>
  <si>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</si>
  <si>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</si>
  <si>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</si>
  <si>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</si>
  <si>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</si>
  <si>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</si>
  <si>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</si>
  <si>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</si>
  <si>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</si>
  <si>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</si>
  <si>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</si>
  <si>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</si>
  <si>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</si>
  <si>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</si>
  <si>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</si>
  <si>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</si>
  <si>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</si>
  <si>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</si>
  <si>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</si>
  <si>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</si>
  <si>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</si>
  <si>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</si>
  <si>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</si>
  <si>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</si>
  <si>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</si>
  <si>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</si>
  <si>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</si>
  <si>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</si>
  <si>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</si>
  <si>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</si>
  <si>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</si>
  <si>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</si>
  <si>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</si>
  <si>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</si>
  <si>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</si>
  <si>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</si>
  <si>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</si>
  <si>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</si>
  <si>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</si>
  <si>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</si>
  <si>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</si>
  <si>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</si>
  <si>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</si>
  <si>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</si>
  <si>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</si>
  <si>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</si>
  <si>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</si>
  <si>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</si>
  <si>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</si>
  <si>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</si>
  <si>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</si>
  <si>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</si>
  <si>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</si>
  <si>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</si>
  <si>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</si>
  <si>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</si>
  <si>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</si>
  <si>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</si>
  <si>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</si>
  <si>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</si>
  <si>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</si>
  <si>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</si>
  <si>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</si>
  <si>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</si>
  <si>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</si>
  <si>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</si>
  <si>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</si>
  <si>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</si>
  <si>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</si>
  <si>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</si>
  <si>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</si>
  <si>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</si>
  <si>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</si>
  <si>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</si>
  <si>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</si>
  <si>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</si>
  <si>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</si>
  <si>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</si>
  <si>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</si>
  <si>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</si>
  <si>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</si>
  <si>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</si>
  <si>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</si>
  <si>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</si>
  <si>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</si>
  <si>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</si>
  <si>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</si>
  <si>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</si>
  <si>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</si>
  <si>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</si>
  <si>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</si>
  <si>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</si>
  <si>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</si>
  <si>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</si>
  <si>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</si>
  <si>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</si>
  <si>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</si>
  <si>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</si>
  <si>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</si>
  <si>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</si>
  <si>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</si>
  <si>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</si>
  <si>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</si>
  <si>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</si>
  <si>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</si>
  <si>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</si>
  <si>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</si>
  <si>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</si>
  <si>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</si>
  <si>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</si>
  <si>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</si>
  <si>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</si>
  <si>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</si>
  <si>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</si>
  <si>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</si>
  <si>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</si>
  <si>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</si>
  <si>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</si>
  <si>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</si>
  <si>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</si>
  <si>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</si>
  <si>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</si>
  <si>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</si>
  <si>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</si>
  <si>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</si>
  <si>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</si>
  <si>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</si>
  <si>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</si>
  <si>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</si>
  <si>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</si>
  <si>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</si>
  <si>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</si>
  <si>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</si>
  <si>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</si>
  <si>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</si>
  <si>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</si>
  <si>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</si>
  <si>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</si>
  <si>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</si>
  <si>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</si>
  <si>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</si>
  <si>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</si>
  <si>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</si>
  <si>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</si>
  <si>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</si>
  <si>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</si>
  <si>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</si>
  <si>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</si>
  <si>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</si>
  <si>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</si>
  <si>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</si>
  <si>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</si>
  <si>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</si>
  <si>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</si>
  <si>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</si>
  <si>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</si>
  <si>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</si>
  <si>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</si>
  <si>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</si>
  <si>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</si>
  <si>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</si>
  <si>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</si>
  <si>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</si>
  <si>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</si>
  <si>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</si>
  <si>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</si>
  <si>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</si>
  <si>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</si>
  <si>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</si>
  <si>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</si>
  <si>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</si>
  <si>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</si>
  <si>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</si>
  <si>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</si>
  <si>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</si>
  <si>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</si>
  <si>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</si>
  <si>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</si>
  <si>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</si>
  <si>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</si>
  <si>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</si>
  <si>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</si>
  <si>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</si>
  <si>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</si>
  <si>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</si>
  <si>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</si>
  <si>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</si>
  <si>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</si>
  <si>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</si>
  <si>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</si>
  <si>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</si>
  <si>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</si>
  <si>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</si>
  <si>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</si>
  <si>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</si>
  <si>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</si>
  <si>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</si>
  <si>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</si>
  <si>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</si>
  <si>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</si>
  <si>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</si>
  <si>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</si>
  <si>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</si>
  <si>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</si>
  <si>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</si>
  <si>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</si>
  <si>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</si>
  <si>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</si>
  <si>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</si>
  <si>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</si>
  <si>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</si>
  <si>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</si>
  <si>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</si>
  <si>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</si>
  <si>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</si>
  <si>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</si>
  <si>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</si>
  <si>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</si>
  <si>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</si>
  <si>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</si>
  <si>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</si>
  <si>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</si>
  <si>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</si>
  <si>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</si>
  <si>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</si>
  <si>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</si>
  <si>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</si>
  <si>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</si>
  <si>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</si>
  <si>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</si>
  <si>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</si>
  <si>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</si>
  <si>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</si>
  <si>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</si>
  <si>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</si>
  <si>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</si>
  <si>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</si>
  <si>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</si>
  <si>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</si>
  <si>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</si>
  <si>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</si>
  <si>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</si>
  <si>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</si>
  <si>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</si>
  <si>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</si>
  <si>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</si>
  <si>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</si>
  <si>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</si>
  <si>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</si>
  <si>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</si>
  <si>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</si>
  <si>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</si>
  <si>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</si>
  <si>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</si>
  <si>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</si>
  <si>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</si>
  <si>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</si>
  <si>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</si>
  <si>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</si>
  <si>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</si>
  <si>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</si>
  <si>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</si>
  <si>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</si>
  <si>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</si>
  <si>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</si>
  <si>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</si>
  <si>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</si>
  <si>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</si>
  <si>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</si>
  <si>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</si>
  <si>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</si>
  <si>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</si>
  <si>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</si>
  <si>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</si>
  <si>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</si>
  <si>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</si>
  <si>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</si>
  <si>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</si>
  <si>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</si>
  <si>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</si>
  <si>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</si>
  <si>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</si>
  <si>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</si>
  <si>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</si>
  <si>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</si>
  <si>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</si>
  <si>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</si>
  <si>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</si>
  <si>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</si>
  <si>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</si>
  <si>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</si>
  <si>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</si>
  <si>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</si>
  <si>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</si>
  <si>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</si>
  <si>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</si>
  <si>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</si>
  <si>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</si>
  <si>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</si>
  <si>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</si>
  <si>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</si>
  <si>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</si>
  <si>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</si>
  <si>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</si>
  <si>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</si>
  <si>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</si>
  <si>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</si>
  <si>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</si>
  <si>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</si>
  <si>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</si>
  <si>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</si>
  <si>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</si>
  <si>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</si>
  <si>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</si>
  <si>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</si>
  <si>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</si>
  <si>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</si>
  <si>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</si>
  <si>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</si>
  <si>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</si>
  <si>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</si>
  <si>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</si>
  <si>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</si>
  <si>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</si>
  <si>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</si>
  <si>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</si>
  <si>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</si>
  <si>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</si>
  <si>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</si>
  <si>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</si>
  <si>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</si>
  <si>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</si>
  <si>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</si>
  <si>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</si>
  <si>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</si>
  <si>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</si>
  <si>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</si>
  <si>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</si>
  <si>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</si>
  <si>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</si>
  <si>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</si>
  <si>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</si>
  <si>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</si>
  <si>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</si>
  <si>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</si>
  <si>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</si>
  <si>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</si>
  <si>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</si>
  <si>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</si>
  <si>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</si>
  <si>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</si>
  <si>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</si>
  <si>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</si>
  <si>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</si>
  <si>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</si>
  <si>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</si>
  <si>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</si>
  <si>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</si>
  <si>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</si>
  <si>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</si>
  <si>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</si>
  <si>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</si>
  <si>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</si>
  <si>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</si>
  <si>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</si>
  <si>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</si>
  <si>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</si>
  <si>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</si>
  <si>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</si>
  <si>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</si>
  <si>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</si>
  <si>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</si>
  <si>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</si>
  <si>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</si>
  <si>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</si>
  <si>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</si>
  <si>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</si>
  <si>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</si>
  <si>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</si>
  <si>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</si>
  <si>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</si>
  <si>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</si>
  <si>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</si>
  <si>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</si>
  <si>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</si>
  <si>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</si>
  <si>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</si>
  <si>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</si>
  <si>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</si>
  <si>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</si>
  <si>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</si>
  <si>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</si>
  <si>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</si>
  <si>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</si>
  <si>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</si>
  <si>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</si>
  <si>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</si>
  <si>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</si>
  <si>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</si>
  <si>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</si>
  <si>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</si>
  <si>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</si>
  <si>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</si>
  <si>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</si>
  <si>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</si>
  <si>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</si>
  <si>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</si>
  <si>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</si>
  <si>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</si>
  <si>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</si>
  <si>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</si>
  <si>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</si>
  <si>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</si>
  <si>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</si>
  <si>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</si>
  <si>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</si>
  <si>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</si>
  <si>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</si>
  <si>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</si>
  <si>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</si>
  <si>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</si>
  <si>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</si>
  <si>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</si>
  <si>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</si>
  <si>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</si>
  <si>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</si>
  <si>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</si>
  <si>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</si>
  <si>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</si>
  <si>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</si>
  <si>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</si>
  <si>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</si>
  <si>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</si>
  <si>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</si>
  <si>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</si>
  <si>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</si>
  <si>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</si>
  <si>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</si>
  <si>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</si>
  <si>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</si>
  <si>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</si>
  <si>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</si>
  <si>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</si>
  <si>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</si>
  <si>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</si>
  <si>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</si>
  <si>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</si>
  <si>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</si>
  <si>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</si>
  <si>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</si>
  <si>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</si>
  <si>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</si>
  <si>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</si>
  <si>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</si>
  <si>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</si>
  <si>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</si>
  <si>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</si>
  <si>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</si>
  <si>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</si>
  <si>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</si>
  <si>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</si>
  <si>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</si>
  <si>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</si>
  <si>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</si>
  <si>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</si>
  <si>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</si>
  <si>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</si>
  <si>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</si>
  <si>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</si>
  <si>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</si>
  <si>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</si>
  <si>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</si>
  <si>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</si>
  <si>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</si>
  <si>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</si>
  <si>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</si>
  <si>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</si>
  <si>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</si>
  <si>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</si>
  <si>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</si>
  <si>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</si>
  <si>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</si>
  <si>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</si>
  <si>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</si>
  <si>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</si>
  <si>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</si>
  <si>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</si>
  <si>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</si>
  <si>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</si>
  <si>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</si>
  <si>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</si>
  <si>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</si>
  <si>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</si>
  <si>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</si>
  <si>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</si>
  <si>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</si>
  <si>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</si>
  <si>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</si>
  <si>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</si>
  <si>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</si>
  <si>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</si>
  <si>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</si>
  <si>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</si>
  <si>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</si>
  <si>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</si>
  <si>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</si>
  <si>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</si>
  <si>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</si>
  <si>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</si>
  <si>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</si>
  <si>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</si>
  <si>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</si>
  <si>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</si>
  <si>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</si>
  <si>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</si>
  <si>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</si>
  <si>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</si>
  <si>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</si>
  <si>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</si>
  <si>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</si>
  <si>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</si>
  <si>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</si>
  <si>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</si>
  <si>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</si>
  <si>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</si>
  <si>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</si>
  <si>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</si>
  <si>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</si>
  <si>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</si>
  <si>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</si>
  <si>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</si>
  <si>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</si>
  <si>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</si>
  <si>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</si>
  <si>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</si>
  <si>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</si>
  <si>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</si>
  <si>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</si>
  <si>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</si>
  <si>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</si>
  <si>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</si>
  <si>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</si>
  <si>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</si>
  <si>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</si>
  <si>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</si>
  <si>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</si>
  <si>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</si>
  <si>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</si>
  <si>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</si>
  <si>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</si>
  <si>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</si>
  <si>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</si>
  <si>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</si>
  <si>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</si>
  <si>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</si>
  <si>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</si>
  <si>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</si>
  <si>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</si>
  <si>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</si>
  <si>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</si>
  <si>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</si>
  <si>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</si>
  <si>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</si>
  <si>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</si>
  <si>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</si>
  <si>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</si>
  <si>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</si>
  <si>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</si>
  <si>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</si>
  <si>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</si>
  <si>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</si>
  <si>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</si>
  <si>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</si>
  <si>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</si>
  <si>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</si>
  <si>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</si>
  <si>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</si>
  <si>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</si>
  <si>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</si>
  <si>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</si>
  <si>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</si>
  <si>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</si>
  <si>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</si>
  <si>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</si>
  <si>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</si>
  <si>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</si>
  <si>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</si>
  <si>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</si>
  <si>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</si>
  <si>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</si>
  <si>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</si>
  <si>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</si>
  <si>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</si>
  <si>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</si>
  <si>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</si>
  <si>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</si>
  <si>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</si>
  <si>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</si>
  <si>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</si>
  <si>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</si>
  <si>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</si>
  <si>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</si>
  <si>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</si>
  <si>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</si>
  <si>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</si>
  <si>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</si>
  <si>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</si>
  <si>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</si>
  <si>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</si>
  <si>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</si>
  <si>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</si>
  <si>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</si>
  <si>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</si>
  <si>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</si>
  <si>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</si>
  <si>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</si>
  <si>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</si>
  <si>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</si>
  <si>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</si>
  <si>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</si>
  <si>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</si>
  <si>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</si>
  <si>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</si>
  <si>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</si>
  <si>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</si>
  <si>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</si>
  <si>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</si>
  <si>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</si>
  <si>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</si>
  <si>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</si>
  <si>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</si>
  <si>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</si>
  <si>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</si>
  <si>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</si>
  <si>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</si>
  <si>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</si>
  <si>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</si>
  <si>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</si>
  <si>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</si>
  <si>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</si>
  <si>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</si>
  <si>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</si>
  <si>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</si>
  <si>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</si>
  <si>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</si>
  <si>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</si>
  <si>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</si>
  <si>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</si>
  <si>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</si>
  <si>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</si>
  <si>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</si>
  <si>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</si>
  <si>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</si>
  <si>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</si>
  <si>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</si>
  <si>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</si>
  <si>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</si>
  <si>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</si>
  <si>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</si>
  <si>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</si>
  <si>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</si>
  <si>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</si>
  <si>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</si>
  <si>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</si>
  <si>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</si>
  <si>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</si>
  <si>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</si>
  <si>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</si>
  <si>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</si>
  <si>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</si>
  <si>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</si>
  <si>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</si>
  <si>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</si>
  <si>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</si>
  <si>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</si>
  <si>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</si>
  <si>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</si>
  <si>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</si>
  <si>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</si>
  <si>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</si>
  <si>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</si>
  <si>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</si>
  <si>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</si>
  <si>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</si>
  <si>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</si>
  <si>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</si>
  <si>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</si>
  <si>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</si>
  <si>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</si>
  <si>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</si>
  <si>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</si>
  <si>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</si>
  <si>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</si>
  <si>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</si>
  <si>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</si>
  <si>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</si>
  <si>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</si>
  <si>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</si>
  <si>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</si>
  <si>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</si>
  <si>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</si>
  <si>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</si>
  <si>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</si>
  <si>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</si>
  <si>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</si>
  <si>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</si>
  <si>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</si>
  <si>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</si>
  <si>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</si>
  <si>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</si>
  <si>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</si>
  <si>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</si>
  <si>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</si>
  <si>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</si>
  <si>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</si>
  <si>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</si>
  <si>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</si>
  <si>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</si>
  <si>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</si>
  <si>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</si>
  <si>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</si>
  <si>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</si>
  <si>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</si>
  <si>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</si>
  <si>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</si>
  <si>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</si>
  <si>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</si>
  <si>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</si>
  <si>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</si>
  <si>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</si>
  <si>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</si>
  <si>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</si>
  <si>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</si>
  <si>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</si>
  <si>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</si>
  <si>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</si>
  <si>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</si>
  <si>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</si>
  <si>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</si>
  <si>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</si>
  <si>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</si>
  <si>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</si>
  <si>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</si>
  <si>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</si>
  <si>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</si>
  <si>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</si>
  <si>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</si>
  <si>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</si>
  <si>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</si>
  <si>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</si>
  <si>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</si>
  <si>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</si>
  <si>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</si>
  <si>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</si>
  <si>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</si>
  <si>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</si>
  <si>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</si>
  <si>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</si>
  <si>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</si>
  <si>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</si>
  <si>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</si>
  <si>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</si>
  <si>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</si>
  <si>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</si>
  <si>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</si>
  <si>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</si>
  <si>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</si>
  <si>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</si>
  <si>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</si>
  <si>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</si>
  <si>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</si>
  <si>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</si>
  <si>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</si>
  <si>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</si>
  <si>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</si>
  <si>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</si>
  <si>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</si>
  <si>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</si>
  <si>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</si>
  <si>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</si>
  <si>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</si>
  <si>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</si>
  <si>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</si>
  <si>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</si>
  <si>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</si>
  <si>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</si>
  <si>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</si>
  <si>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</si>
  <si>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</si>
  <si>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</si>
  <si>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</si>
  <si>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</si>
  <si>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</si>
  <si>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</si>
  <si>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</si>
  <si>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</si>
  <si>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</si>
  <si>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</si>
  <si>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</si>
  <si>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</si>
  <si>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</si>
  <si>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</si>
  <si>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</si>
  <si>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</si>
  <si>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</si>
  <si>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</si>
  <si>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</si>
  <si>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</si>
  <si>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</si>
  <si>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</si>
  <si>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</si>
  <si>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</si>
  <si>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</si>
  <si>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</si>
  <si>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</si>
  <si>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</si>
  <si>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</si>
  <si>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</si>
  <si>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</si>
  <si>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</si>
  <si>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</si>
  <si>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</si>
  <si>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</si>
  <si>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</si>
  <si>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</si>
  <si>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</si>
  <si>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</si>
  <si>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</si>
  <si>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</si>
  <si>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</si>
  <si>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</si>
  <si>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</si>
  <si>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</si>
  <si>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</si>
  <si>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</si>
  <si>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</si>
  <si>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</si>
  <si>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</si>
  <si>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</si>
  <si>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</si>
  <si>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</si>
  <si>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</si>
  <si>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</si>
  <si>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</si>
  <si>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</si>
  <si>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</si>
  <si>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</si>
  <si>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</si>
  <si>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</si>
  <si>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</si>
  <si>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</si>
  <si>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</si>
  <si>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</si>
  <si>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</si>
  <si>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</si>
  <si>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</si>
  <si>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</si>
  <si>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</si>
  <si>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</si>
  <si>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</si>
  <si>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</si>
  <si>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</si>
  <si>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</si>
  <si>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</si>
  <si>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</si>
  <si>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</si>
  <si>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</si>
  <si>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</si>
  <si>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</si>
  <si>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</si>
  <si>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</si>
  <si>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</si>
  <si>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</si>
  <si>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</si>
  <si>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</si>
  <si>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</si>
  <si>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</si>
  <si>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</si>
  <si>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</si>
  <si>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</si>
  <si>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</si>
  <si>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</si>
  <si>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</si>
  <si>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</si>
  <si>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</si>
  <si>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</si>
  <si>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</si>
  <si>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</si>
  <si>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</si>
  <si>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</si>
  <si>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</si>
  <si>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</si>
  <si>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</si>
  <si>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</si>
  <si>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</si>
  <si>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</si>
  <si>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</si>
  <si>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</si>
  <si>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</si>
  <si>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</si>
  <si>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</si>
  <si>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</si>
  <si>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</si>
  <si>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</si>
  <si>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</si>
  <si>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</si>
  <si>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</si>
  <si>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</si>
  <si>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</si>
  <si>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</si>
  <si>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</si>
  <si>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</si>
  <si>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</si>
  <si>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</si>
  <si>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</si>
  <si>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</si>
  <si>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</si>
  <si>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</si>
  <si>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</si>
  <si>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</si>
  <si>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</si>
  <si>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</si>
  <si>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</si>
  <si>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</si>
  <si>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</si>
  <si>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</si>
  <si>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</si>
  <si>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</si>
  <si>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</si>
  <si>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</si>
  <si>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</si>
  <si>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</si>
  <si>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</si>
  <si>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</si>
  <si>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</si>
  <si>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</si>
  <si>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</si>
  <si>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</si>
  <si>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</si>
  <si>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</si>
  <si>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</si>
  <si>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</si>
  <si>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</si>
  <si>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</si>
  <si>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</si>
  <si>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</si>
  <si>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</si>
  <si>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</si>
  <si>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</si>
  <si>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</si>
  <si>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</si>
  <si>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</si>
  <si>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</si>
  <si>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</si>
  <si>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</si>
  <si>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</si>
  <si>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</si>
  <si>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</si>
  <si>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</si>
  <si>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</si>
  <si>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</si>
  <si>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</si>
  <si>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</si>
  <si>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</si>
  <si>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</si>
  <si>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</si>
  <si>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</si>
  <si>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</si>
  <si>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</si>
  <si>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</si>
  <si>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</si>
  <si>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</si>
  <si>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</si>
  <si>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</si>
  <si>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</si>
  <si>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</si>
  <si>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</si>
  <si>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</si>
  <si>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</si>
  <si>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</si>
  <si>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</si>
  <si>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</si>
  <si>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</si>
  <si>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</si>
  <si>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</si>
  <si>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</si>
  <si>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</si>
  <si>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</si>
  <si>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</si>
  <si>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</si>
  <si>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</si>
  <si>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</si>
  <si>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</si>
  <si>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</si>
  <si>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</si>
  <si>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</si>
  <si>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</si>
  <si>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</si>
  <si>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</si>
  <si>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</si>
  <si>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</si>
  <si>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</si>
  <si>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</si>
  <si>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</si>
  <si>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</si>
  <si>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</si>
  <si>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</si>
  <si>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</si>
  <si>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</si>
  <si>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</si>
  <si>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</si>
  <si>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</si>
  <si>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</si>
  <si>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</si>
  <si>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</si>
  <si>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</si>
  <si>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</si>
  <si>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</si>
  <si>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</si>
  <si>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</si>
  <si>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</si>
  <si>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</si>
  <si>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</si>
  <si>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</si>
  <si>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</si>
  <si>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</si>
  <si>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</si>
  <si>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</si>
  <si>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</si>
  <si>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</si>
  <si>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</si>
  <si>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</si>
  <si>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</si>
  <si>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</si>
  <si>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</si>
  <si>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</si>
  <si>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</si>
  <si>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</si>
  <si>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</si>
  <si>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</si>
  <si>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</si>
  <si>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</si>
  <si>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</si>
  <si>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</si>
  <si>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</si>
  <si>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</si>
  <si>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</si>
  <si>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</si>
  <si>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</si>
  <si>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</si>
  <si>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</si>
  <si>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</si>
  <si>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</si>
  <si>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</si>
  <si>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</si>
  <si>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</si>
  <si>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</si>
  <si>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</si>
  <si>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</si>
  <si>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</si>
  <si>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</si>
  <si>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</si>
  <si>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</si>
  <si>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</si>
  <si>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</si>
  <si>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</si>
  <si>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</si>
  <si>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</si>
  <si>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</si>
  <si>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</si>
  <si>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</si>
  <si>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</si>
  <si>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</si>
  <si>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</si>
  <si>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</si>
  <si>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</si>
  <si>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</si>
  <si>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</si>
  <si>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</si>
  <si>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</si>
  <si>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</si>
  <si>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</si>
  <si>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</si>
  <si>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</si>
  <si>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</si>
  <si>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</si>
  <si>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</si>
  <si>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</si>
  <si>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</si>
  <si>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</si>
  <si>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</si>
  <si>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</si>
  <si>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</si>
  <si>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</si>
  <si>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</si>
  <si>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</si>
  <si>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</si>
  <si>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</si>
  <si>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</si>
  <si>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</si>
  <si>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</si>
  <si>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</si>
  <si>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</si>
  <si>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</si>
  <si>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</si>
  <si>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</si>
  <si>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</si>
  <si>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</si>
  <si>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</si>
  <si>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</si>
  <si>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</si>
  <si>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</si>
  <si>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</si>
  <si>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</si>
  <si>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</si>
  <si>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</si>
  <si>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</si>
  <si>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</si>
  <si>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</si>
  <si>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</si>
  <si>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</si>
  <si>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</si>
  <si>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</si>
  <si>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</si>
  <si>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</si>
  <si>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</si>
  <si>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</si>
  <si>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</si>
  <si>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</si>
  <si>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</si>
  <si>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</si>
  <si>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</si>
  <si>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</si>
  <si>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</si>
  <si>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</si>
  <si>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</si>
  <si>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</si>
  <si>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</si>
  <si>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</si>
  <si>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</si>
  <si>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</si>
  <si>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</si>
  <si>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</si>
  <si>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</si>
  <si>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</si>
  <si>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</si>
  <si>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</si>
  <si>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</si>
  <si>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</si>
  <si>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</si>
  <si>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</si>
  <si>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</si>
  <si>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</si>
  <si>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</si>
  <si>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</si>
  <si>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</si>
  <si>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</si>
  <si>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</si>
  <si>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</si>
  <si>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</si>
  <si>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</si>
  <si>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</si>
  <si>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</si>
  <si>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</si>
  <si>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</si>
  <si>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</si>
  <si>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</si>
  <si>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</si>
  <si>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</si>
  <si>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</si>
  <si>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</si>
  <si>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</si>
  <si>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</si>
  <si>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</si>
  <si>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</si>
  <si>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</si>
  <si>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</si>
  <si>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</si>
  <si>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</si>
  <si>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</si>
  <si>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</si>
  <si>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</si>
  <si>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</si>
  <si>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</si>
  <si>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</si>
  <si>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</si>
  <si>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</si>
  <si>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</si>
  <si>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</si>
  <si>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</si>
  <si>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</si>
  <si>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</si>
  <si>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</si>
  <si>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</si>
  <si>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</si>
  <si>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</si>
  <si>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</si>
  <si>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</si>
  <si>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</si>
  <si>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</si>
  <si>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</si>
  <si>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</si>
  <si>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</si>
  <si>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</si>
  <si>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</si>
  <si>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</si>
  <si>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</si>
  <si>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</si>
  <si>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</si>
  <si>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</si>
  <si>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</si>
  <si>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</si>
  <si>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</si>
  <si>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</si>
  <si>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</si>
  <si>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</si>
  <si>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</si>
  <si>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</si>
  <si>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</si>
  <si>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</si>
  <si>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</si>
  <si>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</si>
  <si>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</si>
  <si>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</si>
  <si>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</si>
  <si>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</si>
  <si>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</si>
  <si>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</si>
  <si>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</si>
  <si>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</si>
  <si>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</si>
  <si>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</si>
  <si>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</si>
  <si>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</si>
  <si>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</si>
  <si>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</si>
  <si>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</si>
  <si>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</si>
  <si>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</si>
  <si>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</si>
  <si>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</si>
  <si>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</si>
  <si>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</si>
  <si>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</si>
  <si>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</si>
  <si>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</si>
  <si>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</si>
  <si>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</si>
  <si>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</si>
  <si>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</si>
  <si>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</si>
  <si>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</si>
  <si>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</si>
  <si>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</si>
  <si>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</si>
  <si>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</si>
  <si>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</si>
  <si>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</si>
  <si>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</si>
  <si>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</si>
  <si>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</si>
  <si>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</si>
  <si>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</si>
  <si>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</si>
  <si>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</si>
  <si>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</si>
  <si>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</si>
  <si>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</si>
  <si>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</si>
  <si>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</si>
  <si>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</si>
  <si>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</si>
  <si>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</si>
  <si>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</si>
  <si>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</si>
  <si>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</si>
  <si>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</si>
  <si>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</si>
  <si>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</si>
  <si>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</si>
  <si>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</si>
  <si>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</si>
  <si>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</si>
  <si>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</si>
  <si>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</si>
  <si>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</si>
  <si>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</si>
  <si>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</si>
  <si>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</si>
  <si>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</si>
  <si>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</si>
  <si>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</si>
  <si>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</si>
  <si>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</si>
  <si>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</si>
  <si>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</si>
  <si>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</si>
  <si>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</si>
  <si>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</si>
  <si>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</si>
  <si>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</si>
  <si>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</si>
  <si>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</si>
  <si>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</si>
  <si>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</si>
  <si>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</si>
  <si>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</si>
  <si>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</si>
  <si>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</si>
  <si>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</si>
  <si>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</si>
  <si>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</si>
  <si>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</si>
  <si>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</si>
  <si>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</si>
  <si>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</si>
  <si>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</si>
  <si>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</si>
  <si>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</si>
  <si>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</si>
  <si>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</si>
  <si>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</si>
  <si>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</si>
  <si>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</si>
  <si>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</si>
  <si>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</si>
  <si>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</si>
  <si>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</si>
  <si>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</si>
  <si>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</si>
  <si>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</si>
  <si>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</si>
  <si>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</si>
  <si>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</si>
  <si>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</si>
  <si>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</si>
  <si>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</si>
  <si>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</si>
  <si>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</si>
  <si>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</si>
  <si>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</si>
  <si>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</si>
  <si>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</si>
  <si>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</si>
  <si>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</si>
  <si>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</si>
  <si>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</si>
  <si>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</si>
  <si>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</si>
  <si>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</si>
  <si>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</si>
  <si>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</si>
  <si>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</si>
  <si>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</si>
  <si>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</si>
  <si>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</si>
  <si>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</si>
  <si>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</si>
  <si>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</si>
  <si>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</si>
  <si>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</si>
  <si>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</si>
  <si>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</si>
  <si>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</si>
  <si>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</si>
  <si>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</si>
  <si>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</si>
  <si>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</si>
  <si>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</si>
  <si>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</si>
  <si>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</si>
  <si>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</si>
  <si>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</si>
  <si>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</si>
  <si>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</si>
  <si>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</si>
  <si>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</si>
  <si>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</si>
  <si>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</si>
  <si>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</si>
  <si>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</si>
  <si>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</si>
  <si>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</si>
  <si>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</si>
  <si>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</si>
  <si>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</si>
  <si>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</si>
  <si>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</si>
  <si>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</si>
  <si>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</si>
  <si>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</si>
  <si>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</si>
  <si>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</si>
  <si>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</si>
  <si>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</si>
  <si>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</si>
  <si>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</si>
  <si>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</si>
  <si>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</si>
  <si>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</si>
  <si>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</si>
  <si>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</si>
  <si>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</si>
  <si>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</si>
  <si>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</si>
  <si>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</si>
  <si>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</si>
  <si>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</si>
  <si>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</si>
  <si>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</si>
  <si>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</si>
  <si>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</si>
  <si>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</si>
  <si>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</si>
  <si>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</si>
  <si>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</si>
  <si>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</si>
  <si>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</si>
  <si>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</si>
  <si>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</si>
  <si>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</si>
  <si>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</si>
  <si>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</si>
  <si>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</si>
  <si>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</si>
  <si>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</si>
  <si>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</si>
  <si>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</si>
  <si>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</si>
  <si>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</si>
  <si>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</si>
  <si>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</si>
  <si>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</si>
  <si>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</si>
  <si>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</si>
  <si>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</si>
  <si>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</si>
  <si>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</si>
  <si>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</si>
  <si>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</si>
  <si>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</si>
  <si>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</si>
  <si>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</si>
  <si>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</si>
  <si>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</si>
  <si>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</si>
  <si>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</si>
  <si>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</si>
  <si>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</si>
  <si>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</si>
  <si>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</si>
  <si>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</si>
  <si>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</si>
  <si>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</si>
  <si>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</si>
  <si>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</si>
  <si>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</si>
  <si>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</si>
  <si>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</si>
  <si>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</si>
  <si>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</si>
  <si>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</si>
  <si>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</si>
  <si>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</si>
  <si>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</si>
  <si>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</si>
  <si>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</si>
  <si>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</si>
  <si>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</si>
  <si>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</si>
  <si>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</si>
  <si>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</si>
  <si>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</si>
  <si>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</si>
  <si>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</si>
  <si>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</si>
  <si>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</si>
  <si>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</si>
  <si>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</si>
  <si>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</si>
  <si>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</si>
  <si>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</si>
  <si>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</si>
  <si>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</si>
  <si>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</si>
  <si>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</si>
  <si>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</si>
  <si>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</si>
  <si>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</si>
  <si>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</si>
  <si>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</si>
  <si>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</si>
  <si>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</si>
  <si>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</si>
  <si>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</si>
  <si>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</si>
  <si>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</si>
  <si>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</si>
  <si>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</si>
  <si>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</si>
  <si>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</si>
  <si>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</si>
  <si>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</si>
  <si>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</si>
  <si>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</si>
  <si>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</si>
  <si>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</si>
  <si>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</si>
  <si>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</si>
  <si>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</si>
  <si>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</si>
  <si>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</si>
  <si>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</si>
  <si>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</si>
  <si>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</si>
  <si>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</si>
  <si>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</si>
  <si>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</si>
  <si>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</si>
  <si>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</si>
  <si>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</si>
  <si>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</si>
  <si>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</si>
  <si>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</si>
  <si>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</si>
  <si>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</si>
  <si>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</si>
  <si>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</si>
  <si>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</si>
  <si>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</si>
  <si>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</si>
  <si>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</si>
  <si>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</si>
  <si>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</si>
  <si>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</si>
  <si>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</si>
  <si>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</si>
  <si>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</si>
  <si>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</si>
  <si>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</si>
  <si>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</si>
  <si>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</si>
  <si>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</si>
  <si>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</si>
  <si>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</si>
  <si>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</si>
  <si>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</si>
  <si>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</si>
  <si>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</si>
  <si>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</si>
  <si>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</si>
  <si>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</si>
  <si>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</si>
  <si>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</si>
  <si>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</si>
  <si>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</si>
  <si>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</si>
  <si>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</si>
  <si>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</si>
  <si>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</si>
  <si>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</si>
  <si>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</si>
  <si>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</si>
  <si>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</si>
  <si>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</si>
  <si>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</si>
  <si>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</si>
  <si>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</si>
  <si>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</si>
  <si>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</si>
  <si>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</si>
  <si>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</si>
  <si>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</si>
  <si>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</si>
  <si>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</si>
  <si>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</si>
  <si>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</si>
  <si>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</si>
  <si>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</si>
  <si>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</si>
  <si>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</si>
  <si>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</si>
  <si>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</si>
  <si>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</si>
  <si>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</si>
  <si>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</si>
  <si>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</si>
  <si>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</si>
  <si>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</si>
  <si>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</si>
  <si>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</si>
  <si>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</si>
  <si>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</si>
  <si>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</si>
  <si>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</si>
  <si>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</si>
  <si>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</si>
  <si>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</si>
  <si>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</si>
  <si>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</si>
  <si>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</si>
  <si>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</si>
  <si>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</si>
  <si>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</si>
  <si>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</si>
  <si>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</si>
  <si>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</si>
  <si>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</si>
  <si>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</si>
  <si>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</si>
  <si>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</si>
  <si>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</si>
  <si>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</si>
  <si>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</si>
  <si>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</si>
  <si>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</si>
  <si>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</si>
  <si>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</si>
  <si>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</si>
  <si>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</si>
  <si>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</si>
  <si>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</si>
  <si>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</si>
  <si>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</si>
  <si>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</si>
  <si>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</si>
  <si>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</si>
  <si>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</si>
  <si>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</si>
  <si>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</si>
  <si>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</si>
  <si>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</si>
  <si>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</si>
  <si>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</si>
  <si>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</si>
  <si>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</si>
  <si>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</si>
  <si>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</si>
  <si>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</si>
  <si>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</si>
  <si>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</si>
  <si>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</si>
  <si>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</si>
  <si>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</si>
  <si>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</si>
  <si>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</si>
  <si>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</si>
  <si>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</si>
  <si>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</si>
  <si>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</si>
  <si>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</si>
  <si>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</si>
  <si>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</si>
  <si>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</si>
  <si>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</si>
  <si>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</si>
  <si>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</si>
  <si>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</si>
  <si>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</si>
  <si>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</si>
  <si>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</si>
  <si>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</si>
  <si>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</si>
  <si>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</si>
  <si>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</si>
  <si>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</si>
  <si>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</si>
  <si>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</si>
  <si>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</si>
  <si>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</si>
  <si>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</si>
  <si>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</si>
  <si>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</si>
  <si>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</si>
  <si>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</si>
  <si>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</si>
  <si>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</si>
  <si>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</si>
  <si>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</si>
  <si>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</si>
  <si>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</si>
  <si>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</si>
  <si>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</si>
  <si>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</si>
  <si>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</si>
  <si>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</si>
  <si>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</si>
  <si>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</si>
  <si>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</si>
  <si>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</si>
  <si>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</si>
  <si>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</si>
  <si>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</si>
  <si>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</si>
  <si>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</si>
  <si>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</si>
  <si>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</si>
  <si>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</si>
  <si>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</si>
  <si>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</si>
  <si>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</si>
  <si>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</si>
  <si>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</si>
  <si>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</si>
  <si>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</si>
  <si>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</si>
  <si>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</si>
  <si>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</si>
  <si>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</si>
  <si>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</si>
  <si>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</si>
  <si>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</si>
  <si>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</si>
  <si>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</si>
  <si>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</si>
  <si>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</si>
  <si>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</si>
  <si>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</si>
  <si>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</si>
  <si>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</si>
  <si>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</si>
  <si>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</si>
  <si>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</si>
  <si>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</si>
  <si>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</si>
  <si>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</si>
  <si>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</si>
  <si>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</si>
  <si>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</si>
  <si>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</si>
  <si>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</si>
  <si>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</si>
  <si>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</si>
  <si>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</si>
  <si>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</si>
  <si>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</si>
  <si>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</si>
  <si>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</si>
  <si>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</si>
  <si>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</si>
  <si>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</si>
  <si>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</si>
  <si>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</si>
  <si>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</si>
  <si>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</si>
  <si>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</si>
  <si>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</si>
  <si>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</si>
  <si>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</si>
  <si>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</si>
  <si>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</si>
  <si>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</si>
  <si>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</si>
  <si>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</si>
  <si>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</si>
  <si>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</si>
  <si>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</si>
  <si>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</si>
  <si>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</si>
  <si>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</si>
  <si>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</si>
  <si>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</si>
  <si>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</si>
  <si>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</si>
  <si>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</si>
  <si>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</si>
  <si>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</si>
  <si>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</si>
  <si>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</si>
  <si>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</si>
  <si>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</si>
  <si>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</si>
  <si>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</si>
  <si>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</si>
  <si>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</si>
  <si>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</si>
  <si>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</si>
  <si>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</si>
  <si>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</si>
  <si>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</si>
  <si>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</si>
  <si>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</si>
  <si>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</si>
  <si>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</si>
  <si>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</si>
  <si>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</si>
  <si>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</si>
  <si>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</si>
  <si>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</si>
  <si>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</si>
  <si>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</si>
  <si>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</si>
  <si>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</si>
  <si>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</si>
  <si>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</si>
  <si>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</si>
  <si>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</si>
  <si>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</si>
  <si>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</si>
  <si>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</si>
  <si>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</si>
  <si>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</si>
  <si>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</si>
  <si>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</si>
  <si>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</si>
  <si>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</si>
  <si>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</si>
  <si>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</si>
  <si>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</si>
  <si>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</si>
  <si>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</si>
  <si>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</si>
  <si>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</si>
  <si>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</si>
  <si>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</si>
  <si>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</si>
  <si>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</si>
  <si>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</si>
  <si>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</si>
  <si>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</si>
  <si>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</si>
  <si>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</si>
  <si>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</si>
  <si>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</si>
  <si>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</si>
  <si>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</si>
  <si>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</si>
  <si>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</si>
  <si>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</si>
  <si>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</si>
  <si>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</si>
  <si>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</si>
  <si>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</si>
  <si>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</si>
  <si>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</si>
  <si>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</si>
  <si>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</si>
  <si>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</si>
  <si>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</si>
  <si>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</si>
  <si>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</si>
  <si>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</si>
  <si>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</si>
  <si>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</si>
  <si>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</si>
  <si>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</si>
  <si>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</si>
  <si>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</si>
  <si>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</si>
  <si>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</si>
  <si>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</si>
  <si>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</si>
  <si>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</si>
  <si>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</si>
  <si>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</si>
  <si>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</si>
  <si>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</si>
  <si>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</si>
  <si>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</si>
  <si>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</si>
  <si>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</si>
  <si>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</si>
  <si>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</si>
  <si>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</si>
  <si>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</si>
  <si>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</si>
  <si>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</si>
  <si>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</si>
  <si>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</si>
  <si>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</si>
  <si>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</si>
  <si>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</si>
  <si>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</si>
  <si>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</si>
  <si>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</si>
  <si>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</si>
  <si>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</si>
  <si>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</si>
  <si>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</si>
  <si>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</si>
  <si>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</si>
  <si>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</si>
  <si>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</si>
  <si>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</si>
  <si>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</si>
  <si>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</si>
  <si>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</si>
  <si>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</si>
  <si>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</si>
  <si>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</si>
  <si>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</si>
  <si>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</si>
  <si>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</si>
  <si>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</si>
  <si>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</si>
  <si>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</si>
  <si>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</si>
  <si>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</si>
  <si>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</si>
  <si>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</si>
  <si>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</si>
  <si>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</si>
  <si>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</si>
  <si>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</si>
  <si>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</si>
  <si>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</si>
  <si>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</si>
  <si>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</si>
  <si>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</si>
  <si>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</si>
  <si>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</si>
  <si>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</si>
  <si>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</si>
  <si>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</si>
  <si>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</si>
  <si>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</si>
  <si>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</si>
  <si>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</si>
  <si>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</si>
  <si>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</si>
  <si>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</si>
  <si>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</si>
  <si>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</si>
  <si>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</si>
  <si>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</si>
  <si>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</si>
  <si>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</si>
  <si>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</si>
  <si>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</si>
  <si>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</si>
  <si>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</si>
  <si>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</si>
  <si>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</si>
  <si>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</si>
  <si>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</si>
  <si>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</si>
  <si>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</si>
  <si>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</si>
  <si>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</si>
  <si>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</si>
  <si>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</si>
  <si>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</si>
  <si>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</si>
  <si>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</si>
  <si>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</si>
  <si>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</si>
  <si>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</si>
  <si>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</si>
  <si>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</si>
  <si>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</si>
  <si>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</si>
  <si>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</si>
  <si>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</si>
  <si>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</si>
  <si>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</si>
  <si>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</si>
  <si>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</si>
  <si>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</si>
  <si>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</si>
  <si>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</si>
  <si>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</si>
  <si>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</si>
  <si>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</si>
  <si>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</si>
  <si>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</si>
  <si>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</si>
  <si>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</si>
  <si>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</si>
  <si>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</si>
  <si>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</si>
  <si>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</si>
  <si>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</si>
  <si>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</si>
  <si>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</si>
  <si>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</si>
  <si>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</si>
  <si>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</si>
  <si>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</si>
  <si>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</si>
  <si>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</si>
  <si>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</si>
  <si>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</si>
  <si>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</si>
  <si>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</si>
  <si>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</si>
  <si>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</si>
  <si>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</si>
  <si>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</si>
  <si>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</si>
  <si>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</si>
  <si>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</si>
  <si>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</si>
  <si>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</si>
  <si>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</si>
  <si>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</si>
  <si>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</si>
  <si>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</si>
  <si>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</si>
  <si>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</si>
  <si>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</si>
  <si>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</si>
  <si>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</si>
  <si>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</si>
  <si>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</si>
  <si>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</si>
  <si>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</si>
  <si>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</si>
  <si>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</si>
  <si>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</si>
  <si>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</si>
  <si>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</si>
  <si>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</si>
  <si>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</si>
  <si>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</si>
  <si>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</si>
  <si>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</si>
  <si>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</si>
  <si>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</si>
  <si>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</si>
  <si>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</si>
  <si>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</si>
  <si>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</si>
  <si>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</si>
  <si>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</si>
  <si>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</si>
  <si>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</si>
  <si>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</si>
  <si>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</si>
  <si>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</si>
  <si>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</si>
  <si>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</si>
  <si>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</si>
  <si>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</si>
  <si>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</si>
  <si>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</si>
  <si>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</si>
  <si>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</si>
  <si>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</si>
  <si>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</si>
  <si>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</si>
  <si>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</si>
  <si>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</si>
  <si>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</si>
  <si>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</si>
  <si>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</si>
  <si>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</si>
  <si>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</si>
  <si>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</si>
  <si>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</si>
  <si>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</si>
  <si>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</si>
  <si>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</si>
  <si>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</si>
  <si>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</si>
  <si>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</si>
  <si>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</si>
  <si>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</si>
  <si>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</si>
  <si>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</si>
  <si>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</si>
  <si>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</si>
  <si>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</si>
  <si>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</si>
  <si>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</si>
  <si>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</si>
  <si>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</si>
  <si>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</si>
  <si>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</si>
  <si>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</si>
  <si>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</si>
  <si>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</si>
  <si>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</si>
  <si>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</si>
  <si>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</si>
  <si>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</si>
  <si>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</si>
  <si>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</si>
  <si>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</si>
  <si>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</si>
  <si>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</si>
  <si>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</si>
  <si>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</si>
  <si>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</si>
  <si>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</si>
  <si>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</si>
  <si>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</si>
  <si>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</si>
  <si>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</si>
  <si>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</si>
  <si>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</si>
  <si>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</si>
  <si>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</si>
  <si>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</si>
  <si>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</si>
  <si>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</si>
  <si>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</si>
  <si>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</si>
  <si>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</si>
  <si>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</si>
  <si>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</si>
  <si>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</si>
  <si>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</si>
  <si>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</si>
  <si>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</si>
  <si>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</si>
  <si>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</si>
  <si>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</si>
  <si>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</si>
  <si>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</si>
  <si>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</si>
  <si>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</si>
  <si>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</si>
  <si>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</si>
  <si>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</si>
  <si>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</si>
  <si>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</si>
  <si>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</si>
  <si>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</si>
  <si>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</si>
  <si>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</si>
  <si>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</si>
  <si>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</si>
  <si>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</si>
  <si>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</si>
  <si>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</si>
  <si>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</si>
  <si>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</si>
  <si>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</si>
  <si>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</si>
  <si>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</si>
  <si>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</si>
  <si>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</si>
  <si>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</si>
  <si>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</si>
  <si>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</si>
  <si>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</si>
  <si>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</si>
  <si>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</si>
  <si>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</si>
  <si>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</si>
  <si>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</si>
  <si>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</si>
  <si>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</si>
  <si>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</si>
  <si>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</si>
  <si>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</si>
  <si>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</si>
  <si>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</si>
  <si>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</si>
  <si>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</si>
  <si>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</si>
  <si>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</si>
  <si>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</si>
  <si>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</si>
  <si>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</si>
  <si>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</si>
  <si>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</si>
  <si>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</si>
  <si>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</si>
  <si>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</si>
  <si>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</si>
  <si>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</si>
  <si>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</si>
  <si>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</si>
  <si>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</si>
  <si>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</si>
  <si>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</si>
  <si>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</si>
  <si>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</si>
  <si>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</si>
  <si>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</si>
  <si>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</si>
  <si>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</si>
  <si>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</si>
  <si>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</si>
  <si>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</si>
  <si>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</si>
  <si>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</si>
  <si>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</si>
  <si>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</si>
  <si>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</si>
  <si>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</si>
  <si>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</si>
  <si>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</si>
  <si>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</si>
  <si>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</si>
  <si>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</si>
  <si>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</si>
  <si>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</si>
  <si>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</si>
  <si>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</si>
  <si>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</si>
  <si>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</si>
  <si>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</si>
  <si>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</si>
  <si>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</si>
  <si>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</si>
  <si>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</si>
  <si>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</si>
  <si>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</si>
  <si>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</si>
  <si>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</si>
  <si>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</si>
  <si>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</si>
  <si>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</si>
  <si>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</si>
  <si>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</si>
  <si>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</si>
  <si>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</si>
  <si>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</si>
  <si>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</si>
  <si>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</si>
  <si>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</si>
  <si>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</si>
  <si>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</si>
  <si>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</si>
  <si>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</si>
  <si>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</si>
  <si>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</si>
  <si>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</si>
  <si>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</si>
  <si>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</si>
  <si>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</si>
  <si>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</si>
  <si>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</si>
  <si>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</si>
  <si>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</si>
  <si>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</si>
  <si>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</si>
  <si>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</si>
  <si>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</si>
  <si>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</si>
  <si>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</si>
  <si>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</si>
  <si>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</si>
  <si>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</si>
  <si>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</si>
  <si>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</si>
  <si>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</si>
  <si>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</si>
  <si>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</si>
  <si>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</si>
  <si>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</si>
  <si>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</si>
  <si>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</si>
  <si>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</si>
  <si>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</si>
  <si>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</si>
  <si>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</si>
  <si>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</si>
  <si>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</si>
  <si>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</si>
  <si>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</si>
  <si>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</si>
  <si>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</si>
  <si>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</si>
  <si>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</si>
  <si>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</si>
  <si>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</si>
  <si>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</si>
  <si>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</si>
  <si>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</si>
  <si>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</si>
  <si>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</si>
  <si>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</si>
  <si>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</si>
  <si>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</si>
  <si>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</si>
  <si>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</si>
  <si>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</si>
  <si>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</si>
  <si>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</si>
  <si>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</si>
  <si>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</si>
  <si>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</si>
  <si>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</si>
  <si>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</si>
  <si>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</si>
  <si>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</si>
  <si>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</si>
  <si>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</si>
  <si>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</si>
  <si>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</si>
  <si>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</si>
  <si>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</si>
  <si>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</si>
  <si>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</si>
  <si>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</si>
  <si>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</si>
  <si>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</si>
  <si>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</si>
  <si>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</si>
  <si>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</si>
  <si>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</si>
  <si>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</si>
  <si>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</si>
  <si>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</si>
  <si>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</si>
  <si>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</si>
  <si>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</si>
  <si>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</si>
  <si>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</si>
  <si>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</si>
  <si>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</si>
  <si>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</si>
  <si>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</si>
  <si>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</si>
  <si>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</si>
  <si>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</si>
  <si>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</si>
  <si>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</si>
  <si>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</si>
  <si>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</si>
  <si>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</si>
  <si>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</si>
  <si>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</si>
  <si>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</si>
  <si>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</si>
  <si>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</si>
  <si>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</si>
  <si>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</si>
  <si>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</si>
  <si>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</si>
  <si>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</si>
  <si>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</si>
  <si>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</si>
  <si>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</si>
  <si>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</si>
  <si>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</si>
  <si>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</si>
  <si>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</si>
  <si>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</si>
  <si>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</si>
  <si>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</si>
  <si>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</si>
  <si>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</si>
  <si>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</si>
  <si>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</si>
  <si>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</si>
  <si>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</si>
  <si>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</si>
  <si>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</si>
  <si>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</si>
  <si>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</si>
  <si>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</si>
  <si>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</si>
  <si>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</si>
  <si>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</si>
  <si>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</si>
  <si>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</si>
  <si>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</si>
  <si>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</si>
  <si>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</si>
  <si>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</si>
  <si>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</si>
  <si>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</si>
  <si>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</si>
  <si>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</si>
  <si>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</si>
  <si>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</si>
  <si>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</si>
  <si>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</si>
  <si>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</si>
  <si>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</si>
  <si>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</si>
  <si>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</si>
  <si>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</si>
  <si>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</si>
  <si>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</si>
  <si>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</si>
  <si>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</si>
  <si>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</si>
  <si>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</si>
  <si>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</si>
  <si>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</si>
  <si>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</si>
  <si>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</si>
  <si>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</si>
  <si>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</si>
  <si>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</si>
  <si>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</si>
  <si>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</si>
  <si>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</si>
  <si>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</si>
  <si>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</si>
  <si>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</si>
  <si>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</si>
  <si>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</si>
  <si>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</si>
  <si>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</si>
  <si>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</si>
  <si>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</si>
  <si>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</si>
  <si>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</si>
  <si>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</si>
  <si>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</si>
  <si>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</si>
  <si>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</si>
  <si>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</si>
  <si>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</si>
  <si>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</si>
  <si>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</si>
  <si>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</si>
  <si>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</si>
  <si>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</si>
  <si>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</si>
  <si>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</si>
  <si>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</si>
  <si>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</si>
  <si>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</si>
  <si>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</si>
  <si>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</si>
  <si>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</si>
  <si>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</si>
  <si>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</si>
  <si>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</si>
  <si>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</si>
  <si>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</si>
  <si>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</si>
  <si>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</si>
  <si>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</si>
  <si>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</si>
  <si>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</si>
  <si>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</si>
  <si>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</si>
  <si>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</si>
  <si>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</si>
  <si>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</si>
  <si>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</si>
  <si>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</si>
  <si>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</si>
  <si>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</si>
  <si>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</si>
  <si>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</si>
  <si>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</si>
  <si>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</si>
  <si>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</si>
  <si>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</si>
  <si>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</si>
  <si>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</si>
  <si>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</si>
  <si>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</si>
  <si>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</si>
  <si>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</si>
  <si>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</si>
  <si>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</si>
  <si>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</si>
  <si>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</si>
  <si>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</si>
  <si>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</si>
  <si>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</si>
  <si>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</si>
  <si>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</si>
  <si>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</si>
  <si>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</si>
  <si>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</si>
  <si>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</si>
  <si>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</si>
  <si>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</si>
  <si>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</si>
  <si>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</si>
  <si>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</si>
  <si>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</si>
  <si>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</si>
  <si>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</si>
  <si>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</si>
  <si>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</si>
  <si>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</si>
  <si>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</si>
  <si>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</si>
  <si>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</si>
  <si>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</si>
  <si>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</si>
  <si>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</si>
  <si>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</si>
  <si>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</si>
  <si>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</si>
  <si>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</si>
  <si>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</si>
  <si>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</si>
  <si>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</si>
  <si>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</si>
  <si>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</si>
  <si>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</si>
  <si>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</si>
  <si>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</si>
  <si>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</si>
  <si>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</si>
  <si>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</si>
  <si>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</si>
  <si>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</si>
  <si>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</si>
  <si>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</si>
  <si>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</si>
  <si>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</si>
  <si>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</si>
  <si>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</si>
  <si>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</si>
  <si>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</si>
  <si>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</si>
  <si>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</si>
  <si>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</si>
  <si>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</si>
  <si>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</si>
  <si>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</si>
  <si>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</si>
  <si>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</si>
  <si>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</si>
  <si>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</si>
  <si>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</si>
  <si>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</si>
  <si>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</si>
  <si>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</si>
  <si>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</si>
  <si>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</si>
  <si>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</si>
  <si>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</si>
  <si>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</si>
  <si>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</si>
  <si>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</si>
  <si>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</si>
  <si>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</si>
  <si>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</si>
  <si>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</si>
  <si>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</si>
  <si>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</si>
  <si>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</si>
  <si>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</si>
  <si>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</si>
  <si>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</si>
  <si>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</si>
  <si>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</si>
  <si>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</si>
  <si>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</si>
  <si>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</si>
  <si>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</si>
  <si>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</si>
  <si>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</si>
  <si>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</si>
  <si>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</si>
  <si>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</si>
  <si>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</si>
  <si>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</si>
  <si>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</si>
  <si>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</si>
  <si>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</si>
  <si>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</si>
  <si>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</si>
  <si>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</si>
  <si>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</si>
  <si>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</si>
  <si>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</si>
  <si>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</si>
  <si>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</si>
  <si>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</si>
  <si>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</si>
  <si>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</si>
  <si>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</si>
  <si>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</si>
  <si>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</si>
  <si>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</si>
  <si>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</si>
  <si>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</si>
  <si>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</si>
  <si>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</si>
  <si>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</si>
  <si>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</si>
  <si>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</si>
  <si>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</si>
  <si>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</si>
  <si>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</si>
  <si>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</si>
  <si>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</si>
  <si>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</si>
  <si>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</si>
  <si>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</si>
  <si>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</si>
  <si>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</si>
  <si>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</si>
  <si>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</si>
  <si>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</si>
  <si>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</si>
  <si>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</si>
  <si>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</si>
  <si>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</si>
  <si>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</si>
  <si>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</si>
  <si>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</si>
  <si>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</si>
  <si>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</si>
  <si>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</si>
  <si>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</si>
  <si>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</si>
  <si>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</si>
  <si>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</si>
  <si>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</si>
  <si>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</si>
  <si>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</si>
  <si>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</si>
  <si>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</si>
  <si>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</si>
  <si>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</si>
  <si>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</si>
  <si>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</si>
  <si>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</si>
  <si>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</si>
  <si>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</si>
  <si>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</si>
  <si>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</si>
  <si>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</si>
  <si>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</si>
  <si>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</si>
  <si>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</si>
  <si>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</si>
  <si>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</si>
  <si>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</si>
  <si>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</si>
  <si>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</si>
  <si>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</si>
  <si>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</si>
  <si>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</si>
  <si>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</si>
  <si>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</si>
  <si>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</si>
  <si>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</si>
  <si>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</si>
  <si>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</si>
  <si>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</si>
  <si>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</si>
  <si>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</si>
  <si>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</si>
  <si>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</si>
  <si>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</si>
  <si>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</si>
  <si>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</si>
  <si>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</si>
  <si>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</si>
  <si>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</si>
  <si>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</si>
  <si>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</si>
  <si>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</si>
  <si>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</si>
  <si>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</si>
  <si>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</si>
  <si>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</si>
  <si>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</si>
  <si>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</si>
  <si>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</si>
  <si>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</si>
  <si>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</si>
  <si>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</si>
  <si>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</si>
  <si>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</si>
  <si>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</si>
  <si>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</si>
  <si>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</si>
  <si>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</si>
  <si>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</si>
  <si>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</si>
  <si>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</si>
  <si>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</si>
  <si>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</si>
  <si>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</si>
  <si>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</si>
  <si>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</si>
  <si>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</si>
  <si>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</si>
  <si>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</si>
  <si>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</si>
  <si>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</si>
  <si>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</si>
  <si>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</si>
  <si>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</si>
  <si>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</si>
  <si>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</si>
  <si>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</si>
  <si>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</si>
  <si>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</si>
  <si>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</si>
  <si>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</si>
  <si>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</si>
  <si>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</si>
  <si>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</si>
  <si>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</si>
  <si>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</si>
  <si>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</si>
  <si>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</si>
  <si>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</si>
  <si>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</si>
  <si>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</si>
  <si>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</si>
  <si>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</si>
  <si>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</si>
  <si>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</si>
  <si>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</si>
  <si>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</si>
  <si>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</si>
  <si>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</si>
  <si>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</si>
  <si>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</si>
  <si>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</si>
  <si>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</si>
  <si>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</si>
  <si>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</si>
  <si>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</si>
  <si>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</si>
  <si>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</si>
  <si>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</si>
  <si>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</si>
  <si>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</si>
  <si>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</si>
  <si>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</si>
  <si>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</si>
  <si>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</si>
  <si>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</si>
  <si>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</si>
  <si>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</si>
  <si>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</si>
  <si>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</si>
  <si>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</si>
  <si>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</si>
  <si>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</si>
  <si>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</si>
  <si>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</si>
  <si>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</si>
  <si>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</si>
  <si>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</si>
  <si>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</si>
  <si>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</si>
  <si>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</si>
  <si>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</si>
  <si>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</si>
  <si>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</si>
  <si>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</si>
  <si>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</si>
  <si>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</si>
  <si>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</si>
  <si>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</si>
  <si>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</si>
  <si>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</si>
  <si>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</si>
  <si>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</si>
  <si>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</si>
  <si>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</si>
  <si>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</si>
  <si>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</si>
  <si>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</si>
  <si>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</si>
  <si>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</si>
  <si>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</si>
  <si>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</si>
  <si>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</si>
  <si>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</si>
  <si>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</si>
  <si>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</si>
  <si>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</si>
  <si>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</si>
  <si>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</si>
  <si>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</si>
  <si>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</si>
  <si>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</si>
  <si>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</si>
  <si>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</si>
  <si>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</si>
  <si>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</si>
  <si>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</si>
  <si>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</si>
  <si>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</si>
  <si>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</si>
  <si>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</si>
  <si>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</si>
  <si>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</si>
  <si>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</si>
  <si>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</si>
  <si>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</si>
  <si>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</si>
  <si>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</si>
  <si>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</si>
  <si>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</si>
  <si>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</si>
  <si>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</si>
  <si>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</si>
  <si>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</si>
  <si>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</si>
  <si>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</si>
  <si>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</si>
  <si>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</si>
  <si>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</si>
  <si>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</si>
  <si>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</si>
  <si>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</si>
  <si>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</si>
  <si>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</si>
  <si>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</si>
  <si>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</si>
  <si>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</si>
  <si>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</si>
  <si>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</si>
  <si>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</si>
  <si>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</si>
  <si>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</si>
  <si>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</si>
  <si>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</si>
  <si>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</si>
  <si>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</si>
  <si>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</si>
  <si>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</si>
  <si>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</si>
  <si>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</si>
  <si>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</si>
  <si>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</si>
  <si>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</si>
  <si>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</si>
  <si>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</si>
  <si>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</si>
  <si>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</si>
  <si>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</si>
  <si>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</si>
  <si>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</si>
  <si>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</si>
  <si>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</si>
  <si>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</si>
  <si>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</si>
  <si>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</si>
  <si>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</si>
  <si>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</si>
  <si>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</si>
  <si>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</si>
  <si>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</si>
  <si>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</si>
  <si>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</si>
  <si>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</si>
  <si>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</si>
  <si>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</si>
  <si>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</si>
  <si>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</si>
  <si>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</si>
  <si>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</si>
  <si>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</si>
  <si>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</si>
  <si>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</si>
  <si>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</si>
  <si>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</si>
  <si>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</si>
  <si>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</si>
  <si>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</si>
  <si>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</si>
  <si>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</si>
  <si>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</si>
  <si>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</si>
  <si>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</si>
  <si>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</si>
  <si>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</si>
  <si>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</si>
  <si>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</si>
  <si>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</si>
  <si>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</si>
  <si>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</si>
  <si>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</si>
  <si>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</si>
  <si>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</si>
  <si>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</si>
  <si>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</si>
  <si>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</si>
  <si>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</si>
  <si>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</si>
  <si>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</si>
  <si>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</si>
  <si>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</si>
  <si>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</si>
  <si>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</si>
  <si>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</si>
  <si>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</si>
  <si>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</si>
  <si>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</si>
  <si>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</si>
  <si>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</si>
  <si>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</si>
  <si>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</si>
  <si>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</si>
  <si>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</si>
  <si>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</si>
  <si>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</si>
  <si>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</si>
  <si>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</si>
  <si>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</si>
  <si>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</si>
  <si>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</si>
  <si>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</si>
  <si>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</si>
  <si>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</si>
  <si>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</si>
  <si>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</si>
  <si>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</si>
  <si>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</si>
  <si>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</si>
  <si>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</si>
  <si>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</si>
  <si>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</si>
  <si>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</si>
  <si>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</si>
  <si>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</si>
  <si>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</si>
  <si>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</si>
  <si>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</si>
  <si>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</si>
  <si>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</si>
  <si>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</si>
  <si>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</si>
  <si>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</si>
  <si>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</si>
  <si>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</si>
  <si>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</si>
  <si>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</si>
  <si>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</si>
  <si>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</si>
  <si>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</si>
  <si>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</si>
  <si>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</si>
  <si>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</si>
  <si>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</si>
  <si>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</si>
  <si>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</si>
  <si>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</si>
  <si>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</si>
  <si>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</si>
  <si>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</si>
  <si>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</si>
  <si>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</si>
  <si>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</si>
  <si>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</si>
  <si>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</si>
  <si>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</si>
  <si>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</si>
  <si>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</si>
  <si>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</si>
  <si>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</si>
  <si>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</si>
  <si>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</si>
  <si>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</si>
  <si>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</si>
  <si>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</si>
  <si>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</si>
  <si>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</si>
  <si>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</si>
  <si>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</si>
  <si>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</si>
  <si>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</si>
  <si>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</si>
  <si>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</si>
  <si>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</si>
  <si>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</si>
  <si>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</si>
  <si>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</si>
  <si>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</si>
  <si>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</si>
  <si>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</si>
  <si>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</si>
  <si>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</si>
  <si>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</si>
  <si>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</si>
  <si>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</si>
  <si>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</si>
  <si>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</si>
  <si>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</si>
  <si>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</si>
  <si>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</si>
  <si>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</si>
  <si>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</si>
  <si>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</si>
  <si>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</si>
  <si>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</si>
  <si>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</si>
  <si>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</si>
  <si>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</si>
  <si>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</si>
  <si>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</si>
  <si>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</si>
  <si>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</si>
  <si>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</si>
  <si>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</si>
  <si>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</si>
  <si>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</si>
  <si>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</si>
  <si>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</si>
  <si>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</si>
  <si>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</si>
  <si>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</si>
  <si>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</si>
  <si>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</si>
  <si>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</si>
  <si>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</si>
  <si>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</si>
  <si>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</si>
  <si>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</si>
  <si>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</si>
  <si>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</si>
  <si>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</si>
  <si>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</si>
  <si>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</si>
  <si>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</si>
  <si>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</si>
  <si>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</si>
  <si>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</si>
  <si>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</si>
  <si>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</si>
  <si>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</si>
  <si>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</si>
  <si>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</si>
  <si>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</si>
  <si>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</si>
  <si>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</si>
  <si>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</si>
  <si>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</si>
  <si>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</si>
  <si>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</si>
  <si>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</si>
  <si>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</si>
  <si>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</si>
  <si>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</si>
  <si>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</si>
  <si>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</si>
  <si>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</si>
  <si>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</si>
  <si>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</si>
  <si>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</si>
  <si>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</si>
  <si>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</si>
  <si>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</si>
  <si>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</si>
  <si>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</si>
  <si>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</si>
  <si>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</si>
  <si>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</si>
  <si>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</si>
  <si>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</si>
  <si>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</si>
  <si>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</si>
  <si>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</si>
  <si>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</si>
  <si>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</si>
  <si>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</si>
  <si>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</si>
  <si>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</si>
  <si>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</si>
  <si>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</si>
  <si>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</si>
  <si>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</si>
  <si>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</si>
  <si>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</si>
  <si>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</si>
  <si>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</si>
  <si>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</si>
  <si>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</si>
  <si>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</si>
  <si>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</si>
  <si>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</si>
  <si>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</si>
  <si>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</si>
  <si>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</si>
  <si>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</si>
  <si>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</si>
  <si>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</si>
  <si>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</si>
  <si>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</si>
  <si>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</si>
  <si>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</si>
  <si>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</si>
  <si>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</si>
  <si>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</si>
  <si>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</si>
  <si>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</si>
  <si>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</si>
  <si>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</si>
  <si>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</si>
  <si>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</si>
  <si>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</si>
  <si>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</si>
  <si>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</si>
  <si>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</si>
  <si>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</si>
  <si>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</si>
  <si>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</si>
  <si>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</si>
  <si>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</si>
  <si>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</si>
  <si>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</si>
  <si>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</si>
  <si>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</si>
  <si>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</si>
  <si>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</si>
  <si>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</si>
  <si>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</si>
  <si>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</si>
  <si>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</si>
  <si>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</si>
  <si>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</si>
  <si>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</si>
  <si>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</si>
  <si>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</si>
  <si>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</si>
  <si>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</si>
  <si>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</si>
  <si>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</si>
  <si>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</si>
  <si>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</si>
  <si>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</si>
  <si>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</si>
  <si>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</si>
  <si>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</si>
  <si>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</si>
  <si>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</si>
  <si>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</si>
  <si>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</si>
  <si>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</si>
  <si>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</si>
  <si>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</si>
  <si>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</si>
  <si>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</si>
  <si>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</si>
  <si>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</si>
  <si>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</si>
  <si>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</si>
  <si>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</si>
  <si>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</si>
  <si>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</si>
  <si>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</si>
  <si>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</si>
  <si>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</si>
  <si>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</si>
  <si>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</si>
  <si>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</si>
  <si>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</si>
  <si>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</si>
  <si>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</si>
  <si>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</si>
  <si>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</si>
  <si>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</si>
  <si>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</si>
  <si>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</si>
  <si>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</si>
  <si>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</si>
  <si>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</si>
  <si>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</si>
  <si>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</si>
  <si>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</si>
  <si>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</si>
  <si>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</si>
  <si>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</si>
  <si>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</si>
  <si>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</si>
  <si>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</si>
  <si>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</si>
  <si>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</si>
  <si>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</si>
  <si>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</si>
  <si>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</si>
  <si>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</si>
  <si>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</si>
  <si>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</si>
  <si>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</si>
  <si>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</si>
  <si>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</si>
  <si>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</si>
  <si>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</si>
  <si>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</si>
  <si>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</si>
  <si>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</si>
  <si>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</si>
  <si>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</si>
  <si>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</si>
  <si>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</si>
  <si>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</si>
  <si>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</si>
  <si>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</si>
  <si>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</si>
  <si>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</si>
  <si>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</si>
  <si>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</si>
  <si>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</si>
  <si>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</si>
  <si>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</si>
  <si>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</si>
  <si>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</si>
  <si>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</si>
  <si>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</si>
  <si>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</si>
  <si>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</si>
  <si>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</si>
  <si>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</si>
  <si>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</si>
  <si>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</si>
  <si>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</si>
  <si>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</si>
  <si>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</si>
  <si>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</si>
  <si>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</si>
  <si>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</si>
  <si>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</si>
  <si>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</si>
  <si>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</si>
  <si>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</si>
  <si>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</si>
  <si>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</si>
  <si>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</si>
  <si>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</si>
  <si>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</si>
  <si>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</si>
  <si>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</si>
  <si>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</si>
  <si>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</si>
  <si>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</si>
  <si>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</si>
  <si>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</si>
  <si>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</si>
  <si>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</si>
  <si>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</si>
  <si>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</si>
  <si>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</si>
  <si>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</si>
  <si>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</si>
  <si>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</si>
  <si>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</si>
  <si>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</si>
  <si>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</si>
  <si>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</si>
  <si>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</si>
  <si>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</si>
  <si>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</si>
  <si>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</si>
  <si>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</si>
  <si>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</si>
  <si>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</si>
  <si>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</si>
  <si>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</si>
  <si>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</si>
  <si>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</si>
  <si>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</si>
  <si>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</si>
  <si>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</si>
  <si>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</si>
  <si>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</si>
  <si>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</si>
  <si>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</si>
  <si>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</si>
  <si>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</si>
  <si>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</si>
  <si>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</si>
  <si>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</si>
  <si>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</si>
  <si>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</si>
  <si>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</si>
  <si>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</si>
  <si>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</si>
  <si>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</si>
  <si>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</si>
  <si>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</si>
  <si>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</si>
  <si>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</si>
  <si>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</si>
  <si>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</si>
  <si>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</si>
  <si>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</si>
  <si>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</si>
  <si>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</si>
  <si>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</si>
  <si>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</si>
  <si>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</si>
  <si>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</si>
  <si>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</si>
  <si>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</si>
  <si>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</si>
  <si>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</si>
  <si>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</si>
  <si>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</si>
  <si>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</si>
  <si>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</si>
  <si>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</si>
  <si>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</si>
  <si>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</si>
  <si>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</si>
  <si>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</si>
  <si>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</si>
  <si>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</si>
  <si>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</si>
  <si>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</si>
  <si>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</si>
  <si>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</si>
  <si>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</si>
  <si>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</si>
  <si>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</si>
  <si>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</si>
  <si>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</si>
  <si>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</si>
  <si>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</si>
  <si>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</si>
  <si>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</si>
  <si>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</si>
  <si>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</si>
  <si>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</si>
  <si>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</si>
  <si>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</si>
  <si>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</si>
  <si>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</si>
  <si>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</si>
  <si>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</si>
  <si>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</si>
  <si>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</si>
  <si>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</si>
  <si>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</si>
  <si>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</si>
  <si>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</si>
  <si>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</si>
  <si>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</si>
  <si>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</si>
  <si>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</si>
  <si>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</si>
  <si>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</si>
  <si>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</si>
  <si>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</si>
  <si>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</si>
  <si>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</si>
  <si>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</si>
  <si>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</si>
  <si>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</si>
  <si>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</si>
  <si>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</si>
  <si>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</si>
  <si>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</si>
  <si>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</si>
  <si>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</si>
  <si>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</si>
  <si>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</si>
  <si>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</si>
  <si>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</si>
  <si>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</si>
  <si>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</si>
  <si>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</si>
  <si>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</si>
  <si>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</si>
  <si>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</si>
  <si>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</si>
  <si>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</si>
  <si>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</si>
  <si>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</si>
  <si>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</si>
  <si>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</si>
  <si>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</si>
  <si>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</si>
  <si>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</si>
  <si>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</si>
  <si>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</si>
  <si>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</si>
  <si>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</si>
  <si>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</si>
  <si>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</si>
  <si>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</si>
  <si>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</si>
  <si>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</si>
  <si>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</si>
  <si>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</si>
  <si>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</si>
  <si>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</si>
  <si>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</si>
  <si>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</si>
  <si>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</si>
  <si>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</si>
  <si>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</si>
  <si>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</si>
  <si>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</si>
  <si>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</si>
  <si>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</si>
  <si>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</si>
  <si>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</si>
  <si>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</si>
  <si>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</si>
  <si>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</si>
  <si>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</si>
  <si>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</si>
  <si>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</si>
  <si>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</si>
  <si>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</si>
  <si>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</si>
  <si>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</si>
  <si>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</si>
  <si>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</si>
  <si>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</si>
  <si>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</si>
  <si>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</si>
  <si>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</si>
  <si>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</si>
  <si>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</si>
  <si>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</si>
  <si>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</si>
  <si>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</si>
  <si>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</si>
  <si>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</si>
  <si>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</si>
  <si>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</si>
  <si>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</si>
  <si>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</si>
  <si>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</si>
  <si>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</si>
  <si>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</si>
  <si>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</si>
  <si>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</si>
  <si>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</si>
  <si>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</si>
  <si>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</si>
  <si>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</si>
  <si>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</si>
  <si>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</si>
  <si>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</si>
  <si>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</si>
  <si>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</si>
  <si>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</si>
  <si>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</si>
  <si>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</si>
  <si>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</si>
  <si>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</si>
  <si>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</si>
  <si>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</si>
  <si>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</si>
  <si>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</si>
  <si>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</si>
  <si>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</si>
  <si>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</si>
  <si>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</si>
  <si>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</si>
  <si>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</si>
  <si>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</si>
  <si>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</si>
  <si>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</si>
  <si>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</si>
  <si>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</si>
  <si>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</si>
  <si>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</si>
  <si>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</si>
  <si>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</si>
  <si>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</si>
  <si>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</si>
  <si>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</si>
  <si>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</si>
  <si>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</si>
  <si>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</si>
  <si>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</si>
  <si>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</si>
  <si>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</si>
  <si>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</si>
  <si>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</si>
  <si>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</si>
  <si>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</si>
  <si>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</si>
  <si>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</si>
  <si>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</si>
  <si>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</si>
  <si>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</si>
  <si>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</si>
  <si>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</si>
  <si>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</si>
  <si>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</si>
  <si>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</si>
  <si>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</si>
  <si>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</si>
  <si>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</si>
  <si>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</si>
  <si>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</si>
  <si>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</si>
  <si>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</si>
  <si>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</si>
  <si>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</si>
  <si>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</si>
  <si>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</si>
  <si>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</si>
  <si>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</si>
  <si>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</si>
  <si>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</si>
  <si>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</si>
  <si>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</si>
  <si>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</si>
  <si>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</si>
  <si>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</si>
  <si>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</si>
  <si>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</si>
  <si>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</si>
  <si>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</si>
  <si>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</si>
  <si>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</si>
  <si>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</si>
  <si>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</si>
  <si>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</si>
  <si>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</si>
  <si>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</si>
  <si>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</si>
  <si>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</si>
  <si>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</si>
  <si>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</si>
  <si>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</si>
  <si>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</si>
  <si>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</si>
  <si>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</si>
  <si>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</si>
  <si>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</si>
  <si>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</si>
  <si>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</si>
  <si>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</si>
  <si>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</si>
  <si>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</si>
  <si>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</si>
  <si>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</si>
  <si>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</si>
  <si>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</si>
  <si>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</si>
  <si>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</si>
  <si>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</si>
  <si>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</si>
  <si>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</si>
  <si>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</si>
  <si>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</si>
  <si>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</si>
  <si>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</si>
  <si>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</si>
  <si>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</si>
  <si>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</si>
  <si>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</si>
  <si>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</si>
  <si>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</si>
  <si>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</si>
  <si>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</si>
  <si>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</si>
  <si>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</si>
  <si>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</si>
  <si>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</si>
  <si>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</si>
  <si>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</si>
  <si>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</si>
  <si>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</si>
  <si>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</si>
  <si>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</si>
  <si>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</si>
  <si>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</si>
  <si>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</si>
  <si>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</si>
  <si>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</si>
  <si>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</si>
  <si>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</si>
  <si>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</si>
  <si>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</si>
  <si>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</si>
  <si>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</si>
  <si>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</si>
  <si>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</si>
  <si>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</si>
  <si>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</si>
  <si>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</si>
  <si>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</si>
  <si>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</si>
  <si>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</si>
  <si>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</si>
  <si>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</si>
  <si>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</si>
  <si>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</si>
  <si>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</si>
  <si>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</si>
  <si>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</si>
  <si>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</si>
  <si>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</si>
  <si>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</si>
  <si>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</si>
  <si>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</si>
  <si>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</si>
  <si>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</si>
  <si>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</si>
  <si>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</si>
  <si>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</si>
  <si>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</si>
  <si>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</si>
  <si>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</si>
  <si>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</si>
  <si>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</si>
  <si>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</si>
  <si>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</si>
  <si>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</si>
  <si>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</si>
  <si>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</si>
  <si>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</si>
  <si>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</si>
  <si>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</si>
  <si>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</si>
  <si>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</si>
  <si>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</si>
  <si>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</si>
  <si>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</si>
  <si>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</si>
  <si>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</si>
  <si>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</si>
  <si>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</si>
  <si>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</si>
  <si>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</si>
  <si>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</si>
  <si>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</si>
  <si>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</si>
  <si>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</si>
  <si>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</si>
  <si>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</si>
  <si>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</si>
  <si>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</si>
  <si>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</si>
  <si>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</si>
  <si>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</si>
  <si>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</si>
  <si>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</si>
  <si>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</si>
  <si>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</si>
  <si>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</si>
  <si>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</si>
  <si>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</si>
  <si>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</si>
  <si>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</si>
  <si>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</si>
  <si>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</si>
  <si>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</si>
  <si>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</si>
  <si>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</si>
  <si>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</si>
  <si>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</si>
  <si>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</si>
  <si>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</si>
  <si>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</si>
  <si>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</si>
  <si>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</si>
  <si>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</si>
  <si>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</si>
  <si>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</si>
  <si>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</si>
  <si>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</si>
  <si>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</si>
  <si>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</si>
  <si>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</si>
  <si>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</si>
  <si>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</si>
  <si>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</si>
  <si>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</si>
  <si>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</si>
  <si>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</si>
  <si>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</si>
  <si>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</si>
  <si>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</si>
  <si>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</si>
  <si>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</si>
  <si>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</si>
  <si>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</si>
  <si>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</si>
  <si>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</si>
  <si>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</si>
  <si>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</si>
  <si>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</si>
  <si>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</si>
  <si>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</si>
  <si>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</si>
  <si>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</si>
  <si>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</si>
  <si>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</si>
  <si>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</si>
  <si>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</si>
  <si>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</si>
  <si>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</si>
  <si>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</si>
  <si>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</si>
  <si>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</si>
  <si>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</si>
  <si>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</si>
  <si>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</si>
  <si>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</si>
  <si>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</si>
  <si>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</si>
  <si>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</si>
  <si>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</si>
  <si>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</si>
  <si>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</si>
  <si>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</si>
  <si>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</si>
  <si>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</si>
  <si>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</si>
  <si>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</si>
  <si>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</si>
  <si>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</si>
  <si>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</si>
  <si>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</si>
  <si>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</si>
  <si>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</si>
  <si>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</si>
  <si>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</si>
  <si>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</si>
  <si>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</si>
  <si>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</si>
  <si>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</si>
  <si>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</si>
  <si>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</si>
  <si>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</si>
  <si>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</si>
  <si>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</si>
  <si>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</si>
  <si>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</si>
  <si>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</si>
  <si>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</si>
  <si>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</si>
  <si>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</si>
  <si>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</si>
  <si>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</si>
  <si>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</si>
  <si>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</si>
  <si>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</si>
  <si>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</si>
  <si>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</si>
  <si>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</si>
  <si>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</si>
  <si>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</si>
  <si>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</si>
  <si>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</si>
  <si>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</si>
  <si>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</si>
  <si>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</si>
  <si>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</si>
  <si>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</si>
  <si>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</si>
  <si>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</si>
  <si>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</si>
  <si>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</si>
  <si>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</si>
  <si>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</si>
  <si>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</si>
  <si>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</si>
  <si>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</si>
  <si>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</si>
  <si>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</si>
  <si>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</si>
  <si>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</si>
  <si>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</si>
  <si>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</si>
  <si>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</si>
  <si>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</si>
  <si>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</si>
  <si>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</si>
  <si>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</si>
  <si>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</si>
  <si>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</si>
  <si>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</si>
  <si>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</si>
  <si>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</si>
  <si>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</si>
  <si>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</si>
  <si>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</si>
  <si>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</si>
  <si>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</si>
  <si>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</si>
  <si>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</si>
  <si>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</si>
  <si>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</si>
  <si>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</si>
  <si>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</si>
  <si>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</si>
  <si>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</si>
  <si>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</si>
  <si>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</si>
  <si>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</si>
  <si>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</si>
  <si>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</si>
  <si>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</si>
  <si>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</si>
  <si>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</si>
  <si>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</si>
  <si>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</si>
  <si>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</si>
  <si>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</si>
  <si>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</si>
  <si>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</si>
  <si>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</si>
  <si>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</si>
  <si>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</si>
  <si>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</si>
  <si>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</si>
  <si>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</si>
  <si>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</si>
  <si>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</si>
  <si>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</si>
  <si>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</si>
  <si>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</si>
  <si>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</si>
  <si>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</si>
  <si>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</si>
  <si>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</si>
  <si>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</si>
  <si>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</si>
  <si>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</si>
  <si>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</si>
  <si>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</si>
  <si>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</si>
  <si>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</si>
  <si>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</si>
  <si>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</si>
  <si>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</si>
  <si>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</si>
  <si>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</si>
  <si>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</si>
  <si>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</si>
  <si>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</si>
  <si>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</si>
  <si>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</si>
  <si>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</si>
  <si>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</si>
  <si>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</si>
  <si>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</si>
  <si>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</si>
  <si>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</si>
  <si>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</si>
  <si>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</si>
  <si>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</si>
  <si>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</si>
  <si>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</si>
  <si>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</si>
  <si>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</si>
  <si>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</si>
  <si>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</si>
  <si>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</si>
  <si>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</si>
  <si>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</si>
  <si>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</si>
  <si>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</si>
  <si>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</si>
  <si>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</si>
  <si>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</si>
  <si>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</si>
  <si>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</si>
  <si>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</si>
  <si>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</si>
  <si>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</si>
  <si>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</si>
  <si>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</si>
  <si>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</si>
  <si>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</si>
  <si>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</si>
  <si>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</si>
  <si>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</si>
  <si>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</si>
  <si>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</si>
  <si>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</si>
  <si>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</si>
  <si>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</si>
  <si>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</si>
  <si>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</si>
  <si>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</si>
  <si>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</si>
  <si>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</si>
  <si>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</si>
  <si>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</si>
  <si>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</si>
  <si>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</si>
  <si>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</si>
  <si>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</si>
  <si>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</si>
  <si>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</si>
  <si>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</si>
  <si>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</si>
  <si>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</si>
  <si>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</si>
  <si>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</si>
  <si>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</si>
  <si>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</si>
  <si>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</si>
  <si>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</si>
  <si>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</si>
  <si>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</si>
  <si>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</si>
  <si>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</si>
  <si>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</si>
  <si>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</si>
  <si>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</si>
  <si>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</si>
  <si>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</si>
  <si>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</si>
  <si>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</si>
  <si>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</si>
  <si>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</si>
  <si>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</si>
  <si>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</si>
  <si>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</si>
  <si>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</si>
  <si>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</si>
  <si>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</si>
  <si>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</si>
  <si>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</si>
  <si>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</si>
  <si>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</si>
  <si>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</si>
  <si>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</si>
  <si>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</si>
  <si>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</si>
  <si>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</si>
  <si>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</si>
  <si>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</si>
  <si>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</si>
  <si>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</si>
  <si>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</si>
  <si>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</si>
  <si>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</si>
  <si>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</si>
  <si>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</si>
  <si>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</si>
  <si>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</si>
  <si>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</si>
  <si>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</si>
  <si>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</si>
  <si>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</si>
  <si>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</si>
  <si>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</si>
  <si>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</si>
  <si>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</si>
  <si>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</si>
  <si>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</si>
  <si>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</si>
  <si>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</si>
  <si>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</si>
  <si>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</si>
  <si>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</si>
  <si>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</si>
  <si>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</si>
  <si>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</si>
  <si>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</si>
  <si>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</si>
  <si>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</si>
  <si>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</si>
  <si>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</si>
  <si>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</si>
  <si>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</si>
  <si>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</si>
  <si>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</si>
  <si>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</si>
  <si>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</si>
  <si>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</si>
  <si>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</si>
  <si>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</si>
  <si>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</si>
  <si>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</si>
  <si>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</si>
  <si>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</si>
  <si>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</si>
  <si>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</si>
  <si>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</si>
  <si>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</si>
  <si>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</si>
  <si>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</si>
  <si>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</si>
  <si>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</si>
  <si>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</si>
  <si>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</si>
  <si>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</si>
  <si>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</si>
  <si>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</si>
  <si>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</si>
  <si>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</si>
  <si>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</si>
  <si>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</si>
  <si>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</si>
  <si>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</si>
  <si>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</si>
  <si>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</si>
  <si>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</si>
  <si>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</si>
  <si>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</si>
  <si>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</si>
  <si>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</si>
  <si>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</si>
  <si>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</si>
  <si>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</si>
  <si>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</si>
  <si>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</si>
  <si>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</si>
  <si>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</si>
  <si>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</si>
  <si>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</si>
  <si>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</si>
  <si>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</si>
  <si>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</si>
  <si>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</si>
  <si>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</si>
  <si>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</si>
  <si>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</si>
  <si>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</si>
  <si>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</si>
  <si>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</si>
  <si>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</si>
  <si>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</si>
  <si>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</si>
  <si>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</si>
  <si>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</si>
  <si>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</si>
  <si>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</si>
  <si>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</si>
  <si>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</si>
  <si>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</si>
  <si>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</si>
  <si>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</si>
  <si>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</si>
  <si>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</si>
  <si>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</si>
  <si>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</si>
  <si>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</si>
  <si>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</si>
  <si>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</si>
  <si>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</si>
  <si>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</si>
  <si>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</si>
  <si>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</si>
  <si>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</si>
  <si>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</si>
  <si>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</si>
  <si>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</si>
  <si>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</si>
  <si>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</si>
  <si>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</si>
  <si>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</si>
  <si>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</si>
  <si>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</si>
  <si>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</si>
  <si>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</si>
  <si>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</si>
  <si>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</si>
  <si>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</si>
  <si>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</si>
  <si>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</si>
  <si>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</si>
  <si>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</si>
  <si>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</si>
  <si>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</si>
  <si>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</si>
  <si>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</si>
  <si>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</si>
  <si>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</si>
  <si>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</si>
  <si>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</si>
  <si>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</si>
  <si>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</si>
  <si>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</si>
  <si>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</si>
  <si>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</si>
  <si>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</si>
  <si>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</si>
  <si>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</si>
  <si>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</si>
  <si>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</si>
  <si>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</si>
  <si>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</si>
  <si>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</si>
  <si>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</si>
  <si>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</si>
  <si>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</si>
  <si>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</si>
  <si>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</si>
  <si>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</si>
  <si>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</si>
  <si>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</si>
  <si>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</si>
  <si>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</si>
  <si>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</si>
  <si>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</si>
  <si>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</si>
  <si>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</si>
  <si>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</si>
  <si>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</si>
  <si>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</si>
  <si>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</si>
  <si>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</si>
  <si>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</si>
  <si>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</si>
  <si>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</si>
  <si>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</si>
  <si>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</si>
  <si>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</si>
  <si>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</si>
  <si>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</si>
  <si>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</si>
  <si>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</si>
  <si>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</si>
  <si>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</si>
  <si>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</si>
  <si>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</si>
  <si>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</si>
  <si>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</si>
  <si>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</si>
  <si>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</si>
  <si>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</si>
  <si>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</si>
  <si>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</si>
  <si>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</si>
  <si>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</si>
  <si>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</si>
  <si>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</si>
  <si>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</si>
  <si>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</si>
  <si>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</si>
  <si>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</si>
  <si>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</si>
  <si>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</si>
  <si>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</si>
  <si>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</si>
  <si>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</si>
  <si>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</si>
  <si>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</si>
  <si>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</si>
  <si>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</si>
  <si>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</si>
  <si>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</si>
  <si>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</si>
  <si>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</si>
  <si>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</si>
  <si>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</si>
  <si>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</si>
  <si>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</si>
  <si>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</si>
  <si>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</si>
  <si>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</si>
  <si>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</si>
  <si>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</si>
  <si>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</si>
  <si>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</si>
  <si>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</si>
  <si>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</si>
  <si>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</si>
  <si>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</si>
  <si>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</si>
  <si>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</si>
  <si>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</si>
  <si>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</si>
  <si>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</si>
  <si>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</si>
  <si>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</si>
  <si>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</si>
  <si>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</si>
  <si>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</si>
  <si>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</si>
  <si>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</si>
  <si>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</si>
  <si>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</si>
  <si>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</si>
  <si>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</si>
  <si>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</si>
  <si>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</si>
  <si>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</si>
  <si>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</si>
  <si>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</si>
  <si>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</si>
  <si>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</si>
  <si>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</si>
  <si>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</si>
  <si>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</si>
  <si>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</si>
  <si>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</si>
  <si>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</si>
  <si>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</si>
  <si>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</si>
  <si>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</si>
  <si>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</si>
  <si>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</si>
  <si>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</si>
  <si>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</si>
  <si>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</si>
  <si>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</si>
  <si>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</si>
  <si>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</si>
  <si>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</si>
  <si>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</si>
  <si>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</si>
  <si>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</si>
  <si>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</si>
  <si>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</si>
  <si>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</si>
  <si>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</si>
  <si>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</si>
  <si>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</si>
  <si>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</si>
  <si>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</si>
  <si>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</si>
  <si>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</si>
  <si>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</si>
  <si>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</si>
  <si>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</si>
  <si>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</si>
  <si>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</si>
  <si>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</si>
  <si>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</si>
  <si>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</si>
  <si>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</si>
  <si>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</si>
  <si>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</si>
  <si>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</si>
  <si>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</si>
  <si>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</si>
  <si>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</si>
  <si>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</si>
  <si>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</si>
  <si>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</si>
  <si>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</si>
  <si>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</si>
  <si>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</si>
  <si>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</si>
  <si>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</si>
  <si>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</si>
  <si>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</si>
  <si>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</si>
  <si>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</si>
  <si>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</si>
  <si>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</si>
  <si>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</si>
  <si>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</si>
  <si>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</si>
  <si>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</si>
  <si>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</si>
  <si>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</si>
  <si>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</si>
  <si>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</si>
  <si>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</si>
  <si>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</si>
  <si>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</si>
  <si>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</si>
  <si>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</si>
  <si>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</si>
  <si>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</si>
  <si>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</si>
  <si>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</si>
  <si>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</si>
  <si>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</si>
  <si>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</si>
  <si>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</si>
  <si>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</si>
  <si>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</si>
  <si>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</si>
  <si>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</si>
  <si>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</si>
  <si>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</si>
  <si>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</si>
  <si>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</si>
  <si>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</si>
  <si>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</si>
  <si>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</si>
  <si>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</si>
  <si>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</si>
  <si>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</si>
  <si>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</si>
  <si>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</si>
  <si>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</si>
  <si>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</si>
  <si>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</si>
  <si>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</si>
  <si>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</si>
  <si>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</si>
  <si>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</si>
  <si>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</si>
  <si>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</si>
  <si>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</si>
  <si>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</si>
  <si>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</si>
  <si>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</si>
  <si>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</si>
  <si>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</si>
  <si>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</si>
  <si>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</si>
  <si>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</si>
  <si>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</si>
  <si>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</si>
  <si>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</si>
  <si>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</si>
  <si>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</si>
  <si>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</si>
  <si>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</si>
  <si>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</si>
  <si>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</si>
  <si>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</si>
  <si>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</si>
  <si>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</si>
  <si>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</si>
  <si>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</si>
  <si>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</si>
  <si>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</si>
  <si>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</si>
  <si>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</si>
  <si>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</si>
  <si>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</si>
  <si>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</si>
  <si>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</si>
  <si>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</si>
  <si>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</si>
  <si>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</si>
  <si>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</si>
  <si>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</si>
  <si>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</si>
  <si>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</si>
  <si>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</si>
  <si>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</si>
  <si>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</si>
  <si>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</si>
  <si>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</si>
  <si>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</si>
  <si>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</si>
  <si>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</si>
  <si>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</si>
  <si>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</si>
  <si>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</si>
  <si>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</si>
  <si>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</si>
  <si>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</si>
  <si>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</si>
  <si>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</si>
  <si>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</si>
  <si>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</si>
  <si>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</si>
  <si>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</si>
  <si>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</si>
  <si>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</si>
  <si>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</si>
  <si>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</si>
  <si>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</si>
  <si>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</si>
  <si>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</si>
  <si>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</si>
  <si>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</si>
  <si>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</si>
  <si>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</si>
  <si>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</si>
  <si>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</si>
  <si>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</si>
  <si>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</si>
  <si>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</si>
  <si>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</si>
  <si>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</si>
  <si>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</si>
  <si>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</si>
  <si>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</si>
  <si>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</si>
  <si>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</si>
  <si>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</si>
  <si>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</si>
  <si>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</si>
  <si>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</si>
  <si>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</si>
  <si>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</si>
  <si>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</si>
  <si>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</si>
  <si>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</si>
  <si>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</si>
  <si>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</si>
  <si>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</si>
  <si>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</si>
  <si>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</si>
  <si>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</si>
  <si>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</si>
  <si>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</si>
  <si>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</si>
  <si>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</si>
  <si>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</si>
  <si>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</si>
  <si>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</si>
  <si>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</si>
  <si>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</si>
  <si>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</si>
  <si>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</si>
  <si>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</si>
  <si>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</si>
  <si>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</si>
  <si>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</si>
  <si>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</si>
  <si>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</si>
  <si>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</si>
  <si>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</si>
  <si>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</si>
  <si>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</si>
  <si>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</si>
  <si>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</si>
  <si>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</si>
  <si>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</si>
  <si>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</si>
  <si>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</si>
  <si>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</si>
  <si>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</si>
  <si>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</si>
  <si>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</si>
  <si>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</si>
  <si>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</si>
  <si>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</si>
  <si>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</si>
  <si>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</si>
  <si>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</si>
  <si>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</si>
  <si>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</si>
  <si>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</si>
  <si>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</si>
  <si>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</si>
  <si>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</si>
  <si>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</si>
  <si>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</si>
  <si>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</si>
  <si>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</si>
  <si>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</si>
  <si>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</si>
  <si>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</si>
  <si>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</si>
  <si>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</si>
  <si>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</si>
  <si>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</si>
  <si>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</si>
  <si>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</si>
  <si>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</si>
  <si>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</si>
  <si>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</si>
  <si>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</si>
  <si>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</si>
  <si>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</si>
  <si>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</si>
  <si>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</si>
  <si>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</si>
  <si>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</si>
  <si>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</si>
  <si>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</si>
  <si>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</si>
  <si>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</si>
  <si>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</si>
  <si>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</si>
  <si>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</si>
  <si>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</si>
  <si>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</si>
  <si>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</si>
  <si>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</si>
  <si>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</si>
  <si>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</si>
  <si>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</si>
  <si>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</si>
  <si>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</si>
  <si>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</si>
  <si>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</si>
  <si>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</si>
  <si>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</si>
  <si>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</si>
  <si>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</si>
  <si>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</si>
  <si>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</si>
  <si>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</si>
  <si>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</si>
  <si>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</si>
  <si>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</si>
  <si>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</si>
  <si>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</si>
  <si>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</si>
  <si>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</si>
  <si>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</si>
  <si>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</si>
  <si>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</si>
  <si>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</si>
  <si>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</si>
  <si>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</si>
  <si>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</si>
  <si>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</si>
  <si>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</si>
  <si>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</si>
  <si>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</si>
  <si>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</si>
  <si>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</si>
  <si>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</si>
  <si>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</si>
  <si>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</si>
  <si>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</si>
  <si>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</si>
  <si>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</si>
  <si>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</si>
  <si>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</si>
  <si>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</si>
  <si>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</si>
  <si>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</si>
  <si>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</si>
  <si>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</si>
  <si>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</si>
  <si>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</si>
  <si>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</si>
  <si>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</si>
  <si>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</si>
  <si>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</si>
  <si>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</si>
  <si>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</si>
  <si>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</si>
  <si>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</si>
  <si>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</si>
  <si>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</si>
  <si>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</si>
  <si>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</si>
  <si>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</si>
  <si>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</si>
  <si>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</si>
  <si>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</si>
  <si>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</si>
  <si>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</si>
  <si>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</si>
  <si>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</si>
  <si>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</si>
  <si>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</si>
  <si>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</si>
  <si>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</si>
  <si>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</si>
  <si>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</si>
  <si>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</si>
  <si>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</si>
  <si>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</si>
  <si>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</si>
  <si>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</si>
  <si>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</si>
  <si>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</si>
  <si>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</si>
  <si>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</si>
  <si>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</si>
  <si>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</si>
  <si>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</si>
  <si>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</si>
  <si>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</si>
  <si>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</si>
  <si>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</si>
  <si>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</si>
  <si>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</si>
  <si>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</si>
  <si>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</si>
  <si>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</si>
  <si>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</si>
  <si>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</si>
  <si>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</si>
  <si>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</si>
  <si>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</si>
  <si>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</si>
  <si>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</si>
  <si>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</si>
  <si>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</si>
  <si>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</si>
  <si>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</si>
  <si>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</si>
  <si>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</si>
  <si>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</si>
  <si>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</si>
  <si>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</si>
  <si>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</si>
  <si>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</si>
  <si>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</si>
  <si>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</si>
  <si>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</si>
  <si>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</si>
  <si>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</si>
  <si>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</si>
  <si>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</si>
  <si>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</si>
  <si>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</si>
  <si>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</si>
  <si>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</si>
  <si>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</si>
  <si>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</si>
  <si>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</si>
  <si>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</si>
  <si>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</si>
  <si>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</si>
  <si>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</si>
  <si>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</si>
  <si>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</si>
  <si>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</si>
  <si>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</si>
  <si>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</si>
  <si>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</si>
  <si>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</si>
  <si>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</si>
  <si>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</si>
  <si>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</si>
  <si>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</si>
  <si>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</si>
  <si>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</si>
  <si>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</si>
  <si>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</si>
  <si>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</si>
  <si>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</si>
  <si>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</si>
  <si>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</si>
  <si>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</si>
  <si>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</si>
  <si>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</si>
  <si>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</si>
  <si>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</si>
  <si>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</si>
  <si>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</si>
  <si>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</si>
  <si>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</si>
  <si>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</si>
  <si>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</si>
  <si>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</si>
  <si>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</si>
  <si>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</si>
  <si>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</si>
  <si>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</si>
  <si>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</si>
  <si>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</si>
  <si>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</si>
  <si>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</si>
  <si>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</si>
  <si>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</si>
  <si>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</si>
  <si>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</si>
  <si>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</si>
  <si>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</si>
  <si>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</si>
  <si>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</si>
  <si>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</si>
  <si>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</si>
  <si>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</si>
  <si>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</si>
  <si>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</si>
  <si>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</si>
  <si>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</si>
  <si>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</si>
  <si>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</si>
  <si>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</si>
  <si>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</si>
  <si>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</si>
  <si>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</si>
  <si>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</si>
  <si>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</si>
  <si>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</si>
  <si>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</si>
  <si>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</si>
  <si>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</si>
  <si>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</si>
  <si>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</si>
  <si>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</si>
  <si>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</si>
  <si>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</si>
  <si>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</si>
  <si>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</si>
  <si>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</si>
  <si>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</si>
  <si>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</si>
  <si>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</si>
  <si>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</si>
  <si>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</si>
  <si>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</si>
  <si>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</si>
  <si>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</si>
  <si>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</si>
  <si>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</si>
  <si>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</si>
  <si>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</si>
  <si>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</si>
  <si>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</si>
  <si>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</si>
  <si>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</si>
  <si>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</si>
  <si>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</si>
  <si>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</si>
  <si>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</si>
  <si>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</si>
  <si>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</si>
  <si>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</si>
  <si>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</si>
  <si>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</si>
  <si>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</si>
  <si>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</si>
  <si>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</si>
  <si>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</si>
  <si>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</si>
  <si>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</si>
  <si>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</si>
  <si>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</si>
  <si>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</si>
  <si>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</si>
  <si>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</si>
  <si>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</si>
  <si>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</si>
  <si>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</si>
  <si>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</si>
  <si>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</si>
  <si>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</si>
  <si>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</si>
  <si>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</si>
  <si>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</si>
  <si>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</si>
  <si>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</si>
  <si>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</si>
  <si>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</si>
  <si>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</si>
  <si>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</si>
  <si>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</si>
  <si>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</si>
  <si>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</si>
  <si>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</si>
  <si>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</si>
  <si>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</si>
  <si>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</si>
  <si>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</si>
  <si>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</si>
  <si>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</si>
  <si>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</si>
  <si>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</si>
  <si>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</si>
  <si>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</si>
  <si>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</si>
  <si>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</si>
  <si>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</si>
  <si>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</si>
  <si>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</si>
  <si>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</si>
  <si>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</si>
  <si>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</si>
  <si>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</si>
  <si>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</si>
  <si>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</si>
  <si>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</si>
  <si>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</si>
  <si>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</si>
  <si>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</si>
  <si>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</si>
  <si>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</si>
  <si>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</si>
  <si>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</si>
  <si>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</si>
  <si>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</si>
  <si>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</si>
  <si>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</si>
  <si>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</si>
  <si>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</si>
  <si>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</si>
  <si>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</si>
  <si>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</si>
  <si>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</si>
  <si>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</si>
  <si>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</si>
  <si>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</si>
  <si>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</si>
  <si>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</si>
  <si>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</si>
  <si>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</si>
  <si>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</si>
  <si>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</si>
  <si>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</si>
  <si>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</si>
  <si>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</si>
  <si>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</si>
  <si>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</si>
  <si>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</si>
  <si>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</si>
  <si>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</si>
  <si>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</si>
  <si>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</si>
  <si>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</si>
  <si>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</si>
  <si>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</si>
  <si>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</si>
  <si>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</si>
  <si>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</si>
  <si>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</si>
  <si>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</si>
  <si>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</si>
  <si>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</si>
  <si>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</si>
  <si>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</si>
  <si>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</si>
  <si>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</si>
  <si>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</si>
  <si>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</si>
  <si>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</si>
  <si>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</si>
  <si>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</si>
  <si>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</si>
  <si>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</si>
  <si>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</si>
  <si>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</si>
  <si>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</si>
  <si>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</si>
  <si>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</si>
  <si>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</si>
  <si>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</si>
  <si>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</si>
  <si>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</si>
  <si>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</si>
  <si>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</si>
  <si>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</si>
  <si>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</si>
  <si>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</si>
  <si>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</si>
  <si>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</si>
  <si>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</si>
  <si>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</si>
  <si>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</si>
  <si>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</si>
  <si>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</si>
  <si>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</si>
  <si>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</si>
  <si>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</si>
  <si>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</si>
  <si>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</si>
  <si>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</si>
  <si>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</si>
  <si>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</si>
  <si>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</si>
  <si>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</si>
  <si>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</si>
  <si>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</si>
  <si>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</si>
  <si>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</si>
  <si>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</si>
  <si>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</si>
  <si>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</si>
  <si>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</si>
  <si>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</si>
  <si>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</si>
  <si>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</si>
  <si>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</si>
  <si>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</si>
  <si>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</si>
  <si>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</si>
  <si>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</si>
  <si>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</si>
  <si>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</si>
  <si>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</si>
  <si>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</si>
  <si>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</si>
  <si>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</si>
  <si>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</si>
  <si>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</si>
  <si>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</si>
  <si>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</si>
  <si>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</si>
  <si>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</si>
  <si>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</si>
  <si>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</si>
  <si>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</si>
  <si>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</si>
  <si>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</si>
  <si>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</si>
  <si>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</si>
  <si>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</si>
  <si>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</si>
  <si>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</si>
  <si>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</si>
  <si>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</si>
  <si>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</si>
  <si>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</si>
  <si>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</si>
  <si>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</si>
  <si>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</si>
  <si>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</si>
  <si>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</si>
  <si>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</si>
  <si>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</si>
  <si>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</si>
  <si>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</si>
  <si>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</si>
  <si>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</si>
  <si>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</si>
  <si>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</si>
  <si>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</si>
  <si>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</si>
  <si>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</si>
  <si>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</si>
  <si>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</si>
  <si>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</si>
  <si>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</si>
  <si>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</si>
  <si>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</si>
  <si>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</si>
  <si>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</si>
  <si>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</si>
  <si>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</si>
  <si>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</si>
  <si>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</si>
  <si>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</si>
  <si>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</si>
  <si>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</si>
  <si>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</si>
  <si>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</si>
  <si>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</si>
  <si>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</si>
  <si>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</si>
  <si>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</si>
  <si>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</si>
  <si>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</si>
  <si>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</si>
  <si>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</si>
  <si>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</si>
  <si>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</si>
  <si>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</si>
  <si>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</si>
  <si>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</si>
  <si>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</si>
  <si>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</si>
  <si>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</si>
  <si>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</si>
  <si>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</si>
  <si>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</si>
  <si>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</si>
  <si>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</si>
  <si>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</si>
  <si>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</si>
  <si>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</si>
  <si>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</si>
  <si>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</si>
  <si>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</si>
  <si>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</si>
  <si>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</si>
  <si>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</si>
  <si>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</si>
  <si>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</si>
  <si>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</si>
  <si>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</si>
  <si>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</si>
  <si>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</si>
  <si>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</si>
  <si>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</si>
  <si>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</si>
  <si>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</si>
  <si>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</si>
  <si>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</si>
  <si>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</si>
  <si>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</si>
  <si>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</si>
  <si>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</si>
  <si>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</si>
  <si>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</si>
  <si>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</si>
  <si>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</si>
  <si>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</si>
  <si>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</si>
  <si>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</si>
  <si>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</si>
  <si>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</si>
  <si>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</si>
  <si>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</si>
  <si>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</si>
  <si>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</si>
  <si>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</si>
  <si>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</si>
  <si>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</si>
  <si>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</si>
  <si>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</si>
  <si>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</si>
  <si>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</si>
  <si>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</si>
  <si>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</si>
  <si>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</si>
  <si>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</si>
  <si>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</si>
  <si>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</si>
  <si>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</si>
  <si>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</si>
  <si>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</si>
  <si>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</si>
  <si>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</si>
  <si>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</si>
  <si>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</si>
  <si>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</si>
  <si>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</si>
  <si>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</si>
  <si>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</si>
  <si>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</si>
  <si>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</si>
  <si>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</si>
  <si>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</si>
  <si>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</si>
  <si>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</si>
  <si>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</si>
  <si>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</si>
  <si>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</si>
  <si>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</si>
  <si>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</si>
  <si>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</si>
  <si>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</si>
  <si>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</si>
  <si>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</si>
  <si>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</si>
  <si>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</si>
  <si>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</si>
  <si>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</si>
  <si>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</si>
  <si>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</si>
  <si>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</si>
  <si>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</si>
  <si>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</si>
  <si>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</si>
  <si>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</si>
  <si>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</si>
  <si>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</si>
  <si>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</si>
  <si>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</si>
  <si>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</si>
  <si>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</si>
  <si>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</si>
  <si>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</si>
  <si>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</si>
  <si>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</si>
  <si>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</si>
  <si>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</si>
  <si>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</si>
  <si>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</si>
  <si>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</si>
  <si>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</si>
  <si>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</si>
  <si>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</si>
  <si>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</si>
  <si>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</si>
  <si>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</si>
  <si>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</si>
  <si>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</si>
  <si>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</si>
  <si>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</si>
  <si>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</si>
  <si>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</si>
  <si>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</si>
  <si>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</si>
  <si>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</si>
  <si>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</si>
  <si>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</si>
  <si>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</si>
  <si>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</si>
  <si>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</si>
  <si>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</si>
  <si>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</si>
  <si>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</si>
  <si>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</si>
  <si>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</si>
  <si>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</si>
  <si>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</si>
  <si>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</si>
  <si>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</si>
  <si>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</si>
  <si>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</si>
  <si>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</si>
  <si>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</si>
  <si>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</si>
  <si>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</si>
  <si>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</si>
  <si>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</si>
  <si>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</si>
  <si>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</si>
  <si>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</si>
  <si>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</si>
  <si>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</si>
  <si>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</si>
  <si>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</si>
  <si>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</si>
  <si>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</si>
  <si>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</si>
  <si>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</si>
  <si>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</si>
  <si>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</si>
  <si>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</si>
  <si>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</si>
  <si>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</si>
  <si>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</si>
  <si>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</si>
  <si>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</si>
  <si>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</si>
  <si>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</si>
  <si>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</si>
  <si>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</si>
  <si>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</si>
  <si>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</si>
  <si>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</si>
  <si>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</si>
  <si>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</si>
  <si>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</si>
  <si>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</si>
  <si>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</si>
  <si>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</si>
  <si>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</si>
  <si>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</si>
  <si>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</si>
  <si>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</si>
  <si>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</si>
  <si>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</si>
  <si>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</si>
  <si>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</si>
  <si>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</si>
  <si>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</si>
  <si>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</si>
  <si>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</si>
  <si>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</si>
  <si>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</si>
  <si>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</si>
  <si>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</si>
  <si>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</si>
  <si>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</si>
  <si>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</si>
  <si>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</si>
  <si>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</si>
  <si>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</si>
  <si>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</si>
  <si>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</si>
  <si>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</si>
  <si>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</si>
  <si>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</si>
  <si>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</si>
  <si>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</si>
  <si>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</si>
  <si>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</si>
  <si>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</si>
  <si>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</si>
  <si>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</si>
  <si>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</si>
  <si>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</si>
  <si>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</si>
  <si>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</si>
  <si>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</si>
  <si>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</si>
  <si>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</si>
  <si>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</si>
  <si>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</si>
  <si>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</si>
  <si>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</si>
  <si>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</si>
  <si>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</si>
  <si>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</si>
  <si>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</si>
  <si>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</si>
  <si>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</si>
  <si>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</si>
  <si>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</si>
  <si>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</si>
  <si>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</si>
  <si>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</si>
  <si>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</si>
  <si>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</si>
  <si>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</si>
  <si>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</si>
  <si>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</si>
  <si>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</si>
  <si>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</si>
  <si>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</si>
  <si>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</si>
  <si>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</si>
  <si>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</si>
  <si>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</si>
  <si>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</si>
  <si>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</si>
  <si>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</si>
  <si>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</si>
  <si>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</si>
  <si>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</si>
  <si>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</si>
  <si>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</si>
  <si>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</si>
  <si>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</si>
  <si>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</si>
  <si>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</si>
  <si>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</si>
  <si>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</si>
  <si>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</si>
  <si>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</si>
  <si>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</si>
  <si>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</si>
  <si>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</si>
  <si>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</si>
  <si>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</si>
  <si>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</si>
  <si>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</si>
  <si>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</si>
  <si>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</si>
  <si>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</si>
  <si>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</si>
  <si>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</si>
  <si>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</si>
  <si>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</si>
  <si>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</si>
  <si>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</si>
  <si>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</si>
  <si>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</si>
  <si>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</si>
  <si>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</si>
  <si>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</si>
  <si>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</si>
  <si>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</si>
  <si>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</si>
  <si>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</si>
  <si>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</si>
  <si>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</si>
  <si>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</si>
  <si>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</si>
  <si>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</si>
  <si>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</si>
  <si>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</si>
  <si>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</si>
  <si>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</si>
  <si>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</si>
  <si>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</si>
  <si>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</si>
  <si>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</si>
  <si>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</si>
  <si>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</si>
  <si>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</si>
  <si>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</si>
  <si>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</si>
  <si>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</si>
  <si>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</si>
  <si>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</si>
  <si>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</si>
  <si>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</si>
  <si>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</si>
  <si>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</si>
  <si>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</si>
  <si>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</si>
  <si>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</si>
  <si>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</si>
  <si>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</si>
  <si>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</si>
  <si>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</si>
  <si>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</si>
  <si>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</si>
  <si>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</si>
  <si>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</si>
  <si>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</si>
  <si>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</si>
  <si>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</si>
  <si>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</si>
  <si>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</si>
  <si>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</si>
  <si>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</si>
  <si>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</si>
  <si>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</si>
  <si>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</si>
  <si>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</si>
  <si>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</si>
  <si>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</si>
  <si>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</si>
  <si>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</si>
  <si>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</si>
  <si>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</si>
  <si>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</si>
  <si>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</si>
  <si>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</si>
  <si>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</si>
  <si>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</si>
  <si>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</si>
  <si>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</si>
  <si>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</si>
  <si>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</si>
  <si>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</si>
  <si>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</si>
  <si>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</si>
  <si>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</si>
  <si>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</si>
  <si>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</si>
  <si>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</si>
  <si>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</si>
  <si>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</si>
  <si>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</si>
  <si>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</si>
  <si>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</si>
  <si>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</si>
  <si>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</si>
  <si>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</si>
  <si>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</si>
  <si>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</si>
  <si>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</si>
  <si>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</si>
  <si>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</si>
  <si>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</si>
  <si>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</si>
  <si>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</si>
  <si>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</si>
  <si>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</si>
  <si>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</si>
  <si>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</si>
  <si>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</si>
  <si>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</si>
  <si>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</si>
  <si>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</si>
  <si>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</si>
  <si>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</si>
  <si>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</si>
  <si>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</si>
  <si>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</si>
  <si>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</si>
  <si>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</si>
  <si>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</si>
  <si>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</si>
  <si>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</si>
  <si>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</si>
  <si>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</si>
  <si>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</si>
  <si>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</si>
  <si>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</si>
  <si>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</si>
  <si>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</si>
  <si>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</si>
  <si>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</si>
  <si>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</si>
  <si>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</si>
  <si>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</si>
  <si>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</si>
  <si>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</si>
  <si>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</si>
  <si>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</si>
  <si>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</si>
  <si>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</si>
  <si>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</si>
  <si>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</si>
  <si>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</si>
  <si>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</si>
  <si>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</si>
  <si>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</si>
  <si>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</si>
  <si>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</si>
  <si>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</si>
  <si>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</si>
  <si>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</si>
  <si>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</si>
  <si>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</si>
  <si>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</si>
  <si>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</si>
  <si>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</si>
  <si>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</si>
  <si>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</si>
  <si>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</si>
  <si>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</si>
  <si>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</si>
  <si>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</si>
  <si>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</si>
  <si>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</si>
  <si>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</si>
  <si>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</si>
  <si>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</si>
  <si>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</si>
  <si>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</si>
  <si>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</si>
  <si>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</si>
  <si>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</si>
  <si>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</si>
  <si>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</si>
  <si>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</si>
  <si>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</si>
  <si>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</si>
  <si>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</si>
  <si>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</si>
  <si>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</si>
  <si>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</si>
  <si>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</si>
  <si>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</si>
  <si>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</si>
  <si>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</si>
  <si>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</si>
  <si>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</si>
  <si>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</si>
  <si>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</si>
  <si>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</si>
  <si>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</si>
  <si>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</si>
  <si>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</si>
  <si>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</si>
  <si>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</si>
  <si>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</si>
  <si>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</si>
  <si>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</si>
  <si>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</si>
  <si>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</si>
  <si>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</si>
  <si>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</si>
  <si>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</si>
  <si>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</si>
  <si>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</si>
  <si>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</si>
  <si>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</si>
  <si>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</si>
  <si>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</si>
  <si>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</si>
  <si>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</si>
  <si>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</si>
  <si>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</si>
  <si>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</si>
  <si>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</si>
  <si>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</si>
  <si>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</si>
  <si>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</si>
  <si>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</si>
  <si>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</si>
  <si>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</si>
  <si>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</si>
  <si>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</si>
  <si>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</si>
  <si>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</si>
  <si>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</si>
  <si>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</si>
  <si>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</si>
  <si>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</si>
  <si>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</si>
  <si>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</si>
  <si>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</si>
  <si>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</si>
  <si>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</si>
  <si>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</si>
  <si>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</si>
  <si>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</si>
  <si>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</si>
  <si>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</si>
  <si>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</si>
  <si>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</si>
  <si>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</si>
  <si>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</si>
  <si>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</si>
  <si>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</si>
  <si>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</si>
  <si>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</si>
  <si>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</si>
  <si>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</si>
  <si>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</si>
  <si>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</si>
  <si>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</si>
  <si>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</si>
  <si>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</si>
  <si>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</si>
  <si>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</si>
  <si>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</si>
  <si>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</si>
  <si>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</si>
  <si>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</si>
  <si>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</si>
  <si>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</si>
  <si>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</si>
  <si>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</si>
  <si>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</si>
  <si>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</si>
  <si>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</si>
  <si>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</si>
  <si>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</si>
  <si>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</si>
  <si>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</si>
  <si>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</si>
  <si>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</si>
  <si>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</si>
  <si>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</si>
  <si>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</si>
  <si>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</si>
  <si>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</si>
  <si>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</si>
  <si>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</si>
  <si>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</si>
  <si>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</si>
  <si>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</si>
  <si>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</si>
  <si>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</si>
  <si>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</si>
  <si>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</si>
  <si>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</si>
  <si>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</si>
  <si>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</si>
  <si>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</si>
  <si>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</si>
  <si>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</si>
  <si>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</si>
  <si>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</si>
  <si>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</si>
  <si>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</si>
  <si>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</si>
  <si>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</si>
  <si>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</si>
  <si>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</si>
  <si>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</si>
  <si>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</si>
  <si>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</si>
  <si>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</si>
  <si>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</si>
  <si>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</si>
  <si>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</si>
  <si>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</si>
  <si>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</si>
  <si>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</si>
  <si>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</si>
  <si>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</si>
  <si>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</si>
  <si>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</si>
  <si>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</si>
  <si>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</si>
  <si>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</si>
  <si>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</si>
  <si>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</si>
  <si>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</si>
  <si>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</si>
  <si>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</si>
  <si>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</si>
  <si>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</si>
  <si>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</si>
  <si>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</si>
  <si>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</si>
  <si>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</si>
  <si>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</si>
  <si>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</si>
  <si>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</si>
  <si>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</si>
  <si>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</si>
  <si>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</si>
  <si>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</si>
  <si>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</si>
  <si>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</si>
  <si>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</si>
  <si>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</si>
  <si>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</si>
  <si>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</si>
  <si>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</si>
  <si>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</si>
  <si>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</si>
  <si>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</si>
  <si>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</si>
  <si>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</si>
  <si>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</si>
  <si>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</si>
  <si>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</si>
  <si>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</si>
  <si>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</si>
  <si>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</si>
  <si>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</si>
  <si>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</si>
  <si>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</si>
  <si>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</si>
  <si>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</si>
  <si>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</si>
  <si>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</si>
  <si>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</si>
  <si>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</si>
  <si>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</si>
  <si>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</si>
  <si>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</si>
  <si>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</si>
  <si>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</si>
  <si>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</si>
  <si>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</si>
  <si>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</si>
  <si>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</si>
  <si>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</si>
  <si>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</si>
  <si>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</si>
  <si>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</si>
  <si>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</si>
  <si>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</si>
  <si>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</si>
  <si>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</si>
  <si>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</si>
  <si>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</si>
  <si>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</si>
  <si>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</si>
  <si>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</si>
  <si>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</si>
  <si>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</si>
  <si>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</si>
  <si>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</si>
  <si>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</si>
  <si>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</si>
  <si>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</si>
  <si>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</si>
  <si>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</si>
  <si>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</si>
  <si>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</si>
  <si>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</si>
  <si>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</si>
  <si>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</si>
  <si>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</si>
  <si>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</si>
  <si>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</si>
  <si>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</si>
  <si>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</si>
  <si>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</si>
  <si>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</si>
  <si>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</si>
  <si>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</si>
  <si>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</si>
  <si>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</si>
  <si>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</si>
  <si>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</si>
  <si>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</si>
  <si>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</si>
  <si>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</si>
  <si>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</si>
  <si>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</si>
  <si>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</si>
  <si>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</si>
  <si>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</si>
  <si>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</si>
  <si>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</si>
  <si>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</si>
  <si>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</si>
  <si>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</si>
  <si>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</si>
  <si>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</si>
  <si>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</si>
  <si>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</si>
  <si>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</si>
  <si>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</si>
  <si>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</si>
  <si>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</si>
  <si>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</si>
  <si>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</si>
  <si>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</si>
  <si>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</si>
  <si>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</si>
  <si>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</si>
  <si>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</si>
  <si>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</si>
  <si>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</si>
  <si>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</si>
  <si>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</si>
  <si>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</si>
  <si>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</si>
  <si>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</si>
  <si>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</si>
  <si>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</si>
  <si>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</si>
  <si>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</si>
  <si>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</si>
  <si>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</si>
  <si>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</si>
  <si>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</si>
  <si>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</si>
  <si>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</si>
  <si>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</si>
  <si>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</si>
  <si>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</si>
  <si>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</si>
  <si>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</si>
  <si>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</si>
  <si>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</si>
  <si>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</si>
  <si>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</si>
  <si>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</si>
  <si>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</si>
  <si>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</si>
  <si>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</si>
  <si>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</si>
  <si>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</si>
  <si>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</si>
  <si>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</si>
  <si>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</si>
  <si>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</si>
  <si>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</si>
  <si>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</si>
  <si>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</si>
  <si>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</si>
  <si>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</si>
  <si>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</si>
  <si>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</si>
  <si>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</si>
  <si>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</si>
  <si>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</si>
  <si>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</si>
  <si>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</si>
  <si>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</si>
  <si>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</si>
  <si>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</si>
  <si>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</si>
  <si>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</si>
  <si>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</si>
  <si>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</si>
  <si>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</si>
  <si>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</si>
  <si>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</si>
  <si>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</si>
  <si>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</si>
  <si>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</si>
  <si>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</si>
  <si>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</si>
  <si>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</si>
  <si>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</si>
  <si>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</si>
  <si>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</si>
  <si>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</si>
  <si>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</si>
  <si>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</si>
  <si>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</si>
  <si>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</si>
  <si>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</si>
  <si>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</si>
  <si>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</si>
  <si>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</si>
  <si>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</si>
  <si>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</si>
  <si>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</si>
  <si>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</si>
  <si>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</si>
  <si>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</si>
  <si>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</si>
  <si>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</si>
  <si>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</si>
  <si>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</si>
  <si>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</si>
  <si>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</si>
  <si>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</si>
  <si>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</si>
  <si>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</si>
  <si>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</si>
  <si>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</si>
  <si>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</si>
  <si>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</si>
  <si>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</si>
  <si>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</si>
  <si>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</si>
  <si>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</si>
  <si>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</si>
  <si>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</si>
  <si>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</si>
  <si>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</si>
  <si>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</si>
  <si>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</si>
  <si>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</si>
  <si>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</si>
  <si>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</si>
  <si>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</si>
  <si>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</si>
  <si>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</si>
  <si>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</si>
  <si>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</si>
  <si>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</si>
  <si>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</si>
  <si>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</si>
  <si>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</si>
  <si>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</si>
  <si>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</si>
  <si>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</si>
  <si>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</si>
  <si>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</si>
  <si>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</si>
  <si>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</si>
  <si>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</si>
  <si>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</si>
  <si>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</si>
  <si>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</si>
  <si>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</si>
  <si>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</si>
  <si>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</si>
  <si>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</si>
  <si>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</si>
  <si>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</si>
  <si>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</si>
  <si>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</si>
  <si>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</si>
  <si>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</si>
  <si>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</si>
  <si>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</si>
  <si>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</si>
  <si>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</si>
  <si>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</si>
  <si>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</si>
  <si>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</si>
  <si>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</si>
  <si>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</si>
  <si>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</si>
  <si>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</si>
  <si>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</si>
  <si>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</si>
  <si>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</si>
  <si>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</si>
  <si>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</si>
  <si>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</si>
  <si>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</si>
  <si>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</si>
  <si>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</si>
  <si>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</si>
  <si>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</si>
  <si>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</si>
  <si>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</si>
  <si>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</si>
  <si>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</si>
  <si>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</si>
  <si>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</si>
  <si>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</si>
  <si>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</si>
  <si>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</si>
  <si>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</si>
  <si>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</si>
  <si>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</si>
  <si>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</si>
  <si>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</si>
  <si>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</si>
  <si>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</si>
  <si>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</si>
  <si>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</si>
  <si>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</si>
  <si>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</si>
  <si>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</si>
  <si>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</si>
  <si>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</si>
  <si>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</si>
  <si>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</si>
  <si>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</si>
  <si>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</si>
  <si>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</si>
  <si>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</si>
  <si>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</si>
  <si>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</si>
  <si>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</si>
  <si>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</si>
  <si>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</si>
  <si>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</si>
  <si>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</si>
  <si>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</si>
  <si>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</si>
  <si>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</si>
  <si>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</si>
  <si>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</si>
  <si>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</si>
  <si>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</si>
  <si>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</si>
  <si>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</si>
  <si>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</si>
  <si>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</si>
  <si>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</si>
  <si>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</si>
  <si>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</si>
  <si>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</si>
  <si>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</si>
  <si>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</si>
  <si>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</si>
  <si>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</si>
  <si>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</si>
  <si>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</si>
  <si>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</si>
  <si>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</si>
  <si>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</si>
  <si>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</si>
  <si>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</si>
  <si>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</si>
  <si>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</si>
  <si>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</si>
  <si>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</si>
  <si>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</si>
  <si>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</si>
  <si>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</si>
  <si>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</si>
  <si>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</si>
  <si>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</si>
  <si>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</si>
  <si>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</si>
  <si>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</si>
  <si>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</si>
  <si>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</si>
  <si>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</si>
  <si>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</si>
  <si>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</si>
  <si>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</si>
  <si>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</si>
  <si>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</si>
  <si>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</si>
  <si>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</si>
  <si>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</si>
  <si>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</si>
  <si>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</si>
  <si>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</si>
  <si>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</si>
  <si>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</si>
  <si>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</si>
  <si>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</si>
  <si>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</si>
  <si>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</si>
  <si>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</si>
  <si>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</si>
  <si>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</si>
  <si>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</si>
  <si>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</si>
  <si>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</si>
  <si>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</si>
  <si>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</si>
  <si>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</si>
  <si>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</si>
  <si>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</si>
  <si>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</si>
  <si>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</si>
  <si>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</si>
  <si>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</si>
  <si>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</si>
  <si>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</si>
  <si>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</si>
  <si>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</si>
  <si>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</si>
  <si>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</si>
  <si>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</si>
  <si>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</si>
  <si>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</si>
  <si>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</si>
  <si>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</si>
  <si>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</si>
  <si>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</si>
  <si>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</si>
  <si>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</si>
  <si>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</si>
  <si>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</si>
  <si>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</si>
  <si>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</si>
  <si>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</si>
  <si>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</si>
  <si>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</si>
  <si>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</si>
  <si>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</si>
  <si>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</si>
  <si>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</si>
  <si>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</si>
  <si>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</si>
  <si>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</si>
  <si>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</si>
  <si>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</si>
  <si>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</si>
  <si>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</si>
  <si>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</si>
  <si>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</si>
  <si>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</si>
  <si>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</si>
  <si>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</si>
  <si>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</si>
  <si>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</si>
  <si>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</si>
  <si>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</si>
  <si>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</si>
  <si>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</si>
  <si>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</si>
  <si>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</si>
  <si>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</si>
  <si>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</si>
  <si>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</si>
  <si>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</si>
  <si>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</si>
  <si>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</si>
  <si>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</si>
  <si>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</si>
  <si>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</si>
  <si>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</si>
  <si>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</si>
  <si>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</si>
  <si>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</si>
  <si>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</si>
  <si>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</si>
  <si>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</si>
  <si>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</si>
  <si>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</si>
  <si>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</si>
  <si>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</si>
  <si>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</si>
  <si>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</si>
  <si>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</si>
  <si>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</si>
  <si>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</si>
  <si>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</si>
  <si>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</si>
  <si>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</si>
  <si>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</si>
  <si>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</si>
  <si>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</si>
  <si>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</si>
  <si>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</si>
  <si>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</si>
  <si>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</si>
  <si>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</si>
  <si>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</si>
  <si>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</si>
  <si>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</si>
  <si>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</si>
  <si>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</si>
  <si>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</si>
  <si>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</si>
  <si>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</si>
  <si>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</si>
  <si>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</si>
  <si>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</si>
  <si>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</si>
  <si>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</si>
  <si>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</si>
  <si>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</si>
  <si>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</si>
  <si>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</si>
  <si>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</si>
  <si>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</si>
  <si>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</si>
  <si>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</si>
  <si>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</si>
  <si>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</si>
  <si>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</si>
  <si>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</si>
  <si>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</si>
  <si>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</si>
  <si>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</si>
  <si>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</si>
  <si>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</si>
  <si>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</si>
  <si>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</si>
  <si>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</si>
  <si>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</si>
  <si>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</si>
  <si>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</si>
  <si>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</si>
  <si>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</si>
  <si>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</si>
  <si>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</si>
  <si>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</si>
  <si>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</si>
  <si>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</si>
  <si>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</si>
  <si>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</si>
  <si>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</si>
  <si>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</si>
  <si>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</si>
  <si>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</si>
  <si>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</si>
  <si>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</si>
  <si>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</si>
  <si>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</si>
  <si>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</si>
  <si>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</si>
  <si>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</si>
  <si>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</si>
  <si>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</si>
  <si>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</si>
  <si>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</si>
  <si>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</si>
  <si>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</si>
  <si>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</si>
  <si>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</si>
  <si>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</si>
  <si>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</si>
  <si>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</si>
  <si>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</si>
  <si>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</si>
  <si>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</si>
  <si>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</si>
  <si>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</si>
  <si>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</si>
  <si>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</si>
  <si>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</si>
  <si>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</si>
  <si>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</si>
  <si>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</si>
  <si>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</si>
  <si>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</si>
  <si>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</si>
  <si>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</si>
  <si>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</si>
  <si>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</si>
  <si>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</si>
  <si>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</si>
  <si>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</si>
  <si>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</si>
  <si>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</si>
  <si>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</si>
  <si>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</si>
  <si>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</si>
  <si>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</si>
  <si>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</si>
  <si>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</si>
  <si>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</si>
  <si>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</si>
  <si>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</si>
  <si>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</si>
  <si>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</si>
  <si>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</si>
  <si>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</si>
  <si>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</si>
  <si>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</si>
  <si>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</si>
  <si>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</si>
  <si>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</si>
  <si>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</si>
  <si>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</si>
  <si>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</si>
  <si>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</si>
  <si>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</si>
  <si>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</si>
  <si>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</si>
  <si>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</si>
  <si>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</si>
  <si>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</si>
  <si>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</si>
  <si>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</si>
  <si>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</si>
  <si>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</si>
  <si>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</si>
  <si>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</si>
  <si>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</si>
  <si>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</si>
  <si>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</si>
  <si>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</si>
  <si>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</si>
  <si>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</si>
  <si>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</si>
  <si>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</si>
  <si>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</si>
  <si>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</si>
  <si>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</si>
  <si>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</si>
  <si>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</si>
  <si>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</si>
  <si>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</si>
  <si>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</si>
  <si>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</si>
  <si>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</si>
  <si>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</si>
  <si>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</si>
  <si>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</si>
  <si>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</si>
  <si>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</si>
  <si>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</si>
  <si>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</si>
  <si>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</si>
  <si>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</si>
  <si>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</si>
  <si>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</si>
  <si>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</si>
  <si>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</si>
  <si>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</si>
  <si>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</si>
  <si>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</si>
  <si>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</si>
  <si>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</si>
  <si>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</si>
  <si>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</si>
  <si>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</si>
  <si>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</si>
  <si>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</si>
  <si>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</si>
  <si>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</si>
  <si>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</si>
  <si>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</si>
  <si>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</si>
  <si>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</si>
  <si>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</si>
  <si>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</si>
  <si>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</si>
  <si>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</si>
  <si>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</si>
  <si>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</si>
  <si>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</si>
  <si>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</si>
  <si>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</si>
  <si>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</si>
  <si>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</si>
  <si>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</si>
  <si>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</si>
  <si>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</si>
  <si>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</si>
  <si>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</si>
  <si>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</si>
  <si>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</si>
  <si>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</si>
  <si>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</si>
  <si>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</si>
  <si>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</si>
  <si>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</si>
  <si>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</si>
  <si>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</si>
  <si>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</si>
  <si>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</si>
  <si>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</si>
  <si>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</si>
  <si>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</si>
  <si>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</si>
  <si>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</si>
  <si>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</si>
  <si>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</si>
  <si>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</si>
  <si>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</si>
  <si>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</si>
  <si>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</si>
  <si>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</si>
  <si>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</si>
  <si>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</si>
  <si>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</si>
  <si>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</si>
  <si>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</si>
  <si>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</si>
  <si>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</si>
  <si>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</si>
  <si>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</si>
  <si>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</si>
  <si>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</si>
  <si>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</si>
  <si>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</si>
  <si>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</si>
  <si>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</si>
  <si>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</si>
  <si>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</si>
  <si>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</si>
  <si>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</si>
  <si>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</si>
  <si>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</si>
  <si>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</si>
  <si>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</si>
  <si>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</si>
  <si>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</si>
  <si>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</si>
  <si>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</si>
  <si>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</si>
  <si>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</si>
  <si>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</si>
  <si>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</si>
  <si>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</si>
  <si>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</si>
  <si>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</si>
  <si>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</si>
  <si>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</si>
  <si>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</si>
  <si>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</si>
  <si>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</si>
  <si>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</si>
  <si>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</si>
  <si>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</si>
  <si>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</si>
  <si>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</si>
  <si>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</si>
  <si>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</si>
  <si>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</si>
  <si>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</si>
  <si>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</si>
  <si>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</si>
  <si>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</si>
  <si>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</si>
  <si>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</si>
  <si>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</si>
  <si>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</si>
  <si>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</si>
  <si>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</si>
  <si>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</si>
  <si>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</si>
  <si>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</si>
  <si>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</si>
  <si>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</si>
  <si>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</si>
  <si>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</si>
  <si>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</si>
  <si>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</si>
  <si>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</si>
  <si>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</si>
  <si>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</si>
  <si>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</si>
  <si>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</si>
  <si>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</si>
  <si>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</si>
  <si>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</si>
  <si>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</si>
  <si>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</si>
  <si>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</si>
  <si>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</si>
  <si>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</si>
  <si>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</si>
  <si>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</si>
  <si>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</si>
  <si>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</si>
  <si>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</si>
  <si>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</si>
  <si>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</si>
  <si>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</si>
  <si>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</si>
  <si>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</si>
  <si>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</si>
  <si>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</si>
  <si>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</si>
  <si>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</si>
  <si>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</si>
  <si>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</si>
  <si>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</si>
  <si>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</si>
  <si>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</si>
  <si>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</si>
  <si>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</si>
  <si>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</si>
  <si>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</si>
  <si>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</si>
  <si>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</si>
  <si>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</si>
  <si>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</si>
  <si>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</si>
  <si>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</si>
  <si>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</si>
  <si>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</si>
  <si>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</si>
  <si>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</si>
  <si>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</si>
  <si>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</si>
  <si>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</si>
  <si>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</si>
  <si>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</si>
  <si>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</si>
  <si>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</si>
  <si>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</si>
  <si>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</si>
  <si>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</si>
  <si>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</si>
  <si>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</si>
  <si>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</si>
  <si>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</si>
  <si>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</si>
  <si>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</si>
  <si>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</si>
  <si>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</si>
  <si>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</si>
  <si>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</si>
  <si>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</si>
  <si>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</si>
  <si>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</si>
  <si>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</si>
  <si>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</si>
  <si>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</si>
  <si>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</si>
  <si>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</si>
  <si>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</si>
  <si>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</si>
  <si>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</si>
  <si>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</si>
  <si>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</si>
  <si>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</si>
  <si>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</si>
  <si>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</si>
  <si>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</si>
  <si>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</si>
  <si>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</si>
  <si>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</si>
  <si>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</si>
  <si>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</si>
  <si>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</si>
  <si>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</si>
  <si>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</si>
  <si>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</si>
  <si>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</si>
  <si>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</si>
  <si>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</si>
  <si>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</si>
  <si>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</si>
  <si>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</si>
  <si>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</si>
  <si>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</si>
  <si>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</si>
  <si>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</si>
  <si>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</si>
  <si>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</si>
  <si>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</si>
  <si>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</si>
  <si>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</si>
  <si>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</si>
  <si>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</si>
  <si>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</si>
  <si>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</si>
  <si>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</si>
  <si>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</si>
  <si>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</si>
  <si>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</si>
  <si>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</si>
  <si>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</si>
  <si>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</si>
  <si>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</si>
  <si>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</si>
  <si>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</si>
  <si>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</si>
  <si>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</si>
  <si>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</si>
  <si>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</si>
  <si>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</si>
  <si>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</si>
  <si>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</si>
  <si>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</si>
  <si>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</si>
  <si>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</si>
  <si>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</si>
  <si>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</si>
  <si>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</si>
  <si>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</si>
  <si>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</si>
  <si>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</si>
  <si>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</si>
  <si>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</si>
  <si>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</si>
  <si>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</si>
  <si>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</si>
  <si>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</si>
  <si>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</si>
  <si>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</si>
  <si>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</si>
  <si>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</si>
  <si>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</si>
  <si>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</si>
  <si>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</si>
  <si>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</si>
  <si>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</si>
  <si>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</si>
  <si>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</si>
  <si>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</si>
  <si>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</si>
  <si>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</si>
  <si>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</si>
  <si>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</si>
  <si>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</si>
  <si>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</si>
  <si>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</si>
  <si>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</si>
  <si>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</si>
  <si>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</si>
  <si>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</si>
  <si>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</si>
  <si>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</si>
  <si>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</si>
  <si>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</si>
  <si>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</si>
  <si>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</si>
  <si>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</si>
  <si>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</si>
  <si>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</si>
  <si>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</si>
  <si>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</si>
  <si>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</si>
  <si>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</si>
  <si>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</si>
  <si>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</si>
  <si>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</si>
  <si>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</si>
  <si>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</si>
  <si>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</si>
  <si>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</si>
  <si>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</si>
  <si>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</si>
  <si>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</si>
  <si>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</si>
  <si>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</si>
  <si>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</si>
  <si>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</si>
  <si>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</si>
  <si>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</si>
  <si>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</si>
  <si>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</si>
  <si>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</si>
  <si>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</si>
  <si>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</si>
  <si>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</si>
  <si>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</si>
  <si>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</si>
  <si>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</si>
  <si>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</si>
  <si>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</si>
  <si>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</si>
  <si>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</si>
  <si>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</si>
  <si>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</si>
  <si>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</si>
  <si>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</si>
  <si>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</si>
  <si>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</si>
  <si>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</si>
  <si>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</si>
  <si>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</si>
  <si>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</si>
  <si>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</si>
  <si>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</si>
  <si>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</si>
  <si>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</si>
  <si>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</si>
  <si>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</si>
  <si>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</si>
  <si>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</si>
  <si>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</si>
  <si>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</si>
  <si>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</si>
  <si>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</si>
  <si>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</si>
  <si>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</si>
  <si>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</si>
  <si>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</si>
  <si>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</si>
  <si>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</si>
  <si>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</si>
  <si>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</si>
  <si>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</si>
  <si>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</si>
  <si>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</si>
  <si>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</si>
  <si>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</si>
  <si>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</si>
  <si>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</si>
  <si>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</si>
  <si>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</si>
  <si>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</si>
  <si>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</si>
  <si>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</si>
  <si>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</si>
  <si>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</si>
  <si>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</si>
  <si>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</si>
  <si>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</si>
  <si>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</si>
  <si>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</si>
  <si>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</si>
  <si>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</si>
  <si>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</si>
  <si>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</si>
  <si>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</si>
  <si>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</si>
  <si>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</si>
  <si>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</si>
  <si>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</si>
  <si>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</si>
  <si>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</si>
  <si>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</si>
  <si>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</si>
  <si>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</si>
  <si>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</si>
  <si>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</si>
  <si>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</si>
  <si>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</si>
  <si>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</si>
  <si>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</si>
  <si>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</si>
  <si>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</si>
  <si>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</si>
  <si>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</si>
  <si>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</si>
  <si>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</si>
  <si>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</si>
  <si>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</si>
  <si>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</si>
  <si>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</si>
  <si>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</si>
  <si>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</si>
  <si>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</si>
  <si>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</si>
  <si>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</si>
  <si>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</si>
  <si>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</si>
  <si>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</si>
  <si>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</si>
  <si>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</si>
  <si>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</si>
  <si>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</si>
  <si>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</si>
  <si>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</si>
  <si>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</si>
  <si>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</si>
  <si>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</si>
  <si>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</si>
  <si>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</si>
  <si>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</si>
  <si>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</si>
  <si>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</si>
  <si>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</si>
  <si>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</si>
  <si>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</si>
  <si>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</si>
  <si>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</si>
  <si>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</si>
  <si>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</si>
  <si>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</si>
  <si>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</si>
  <si>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</si>
  <si>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</si>
  <si>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</si>
  <si>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</si>
  <si>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</si>
  <si>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</si>
  <si>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</si>
  <si>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</si>
  <si>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</si>
  <si>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</si>
  <si>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</si>
  <si>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</si>
  <si>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</si>
  <si>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</si>
  <si>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</si>
  <si>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</si>
  <si>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</si>
  <si>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</si>
  <si>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</si>
  <si>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</si>
  <si>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</si>
  <si>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</si>
  <si>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</si>
  <si>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</si>
  <si>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</si>
  <si>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</si>
  <si>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</si>
  <si>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</si>
  <si>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</si>
  <si>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</si>
  <si>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</si>
  <si>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</si>
  <si>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</si>
  <si>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</si>
  <si>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</si>
  <si>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</si>
  <si>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</si>
  <si>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</si>
  <si>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</si>
  <si>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</si>
  <si>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</si>
  <si>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</si>
  <si>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</si>
  <si>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</si>
  <si>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</si>
  <si>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</si>
  <si>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</si>
  <si>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</si>
  <si>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</si>
  <si>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</si>
  <si>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</si>
  <si>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</si>
  <si>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</si>
  <si>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</si>
  <si>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</si>
  <si>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</si>
  <si>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</si>
  <si>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</si>
  <si>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</si>
  <si>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</si>
  <si>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</si>
  <si>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</si>
  <si>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</si>
  <si>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</si>
  <si>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</si>
  <si>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</si>
  <si>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</si>
  <si>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</si>
  <si>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</si>
  <si>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</si>
  <si>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</si>
  <si>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</si>
  <si>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</si>
  <si>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</si>
  <si>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</si>
  <si>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</si>
  <si>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</si>
  <si>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</si>
  <si>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</si>
  <si>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</si>
  <si>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</si>
  <si>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</si>
  <si>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</si>
  <si>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</si>
  <si>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</si>
  <si>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</si>
  <si>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</si>
  <si>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</si>
  <si>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</si>
  <si>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</si>
  <si>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</si>
  <si>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</si>
  <si>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</si>
  <si>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</si>
  <si>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</si>
  <si>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</si>
  <si>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</si>
  <si>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</si>
  <si>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</si>
  <si>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</si>
  <si>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</si>
  <si>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</si>
  <si>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</si>
  <si>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</si>
  <si>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</si>
  <si>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</si>
  <si>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</si>
  <si>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</si>
  <si>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</si>
  <si>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</si>
  <si>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</si>
  <si>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</si>
  <si>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</si>
  <si>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</si>
  <si>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</si>
  <si>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</si>
  <si>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</si>
  <si>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</si>
  <si>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</si>
  <si>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</si>
  <si>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</si>
  <si>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</si>
  <si>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</si>
  <si>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</si>
  <si>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</si>
  <si>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</si>
  <si>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</si>
  <si>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</si>
  <si>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</si>
  <si>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</si>
  <si>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</si>
  <si>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</si>
  <si>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</si>
  <si>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</si>
  <si>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</si>
  <si>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</si>
  <si>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</si>
  <si>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</si>
  <si>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</si>
  <si>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</si>
  <si>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</si>
  <si>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</si>
  <si>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</si>
  <si>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</si>
  <si>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</si>
  <si>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</si>
  <si>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</si>
  <si>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</si>
  <si>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</si>
  <si>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</si>
  <si>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</si>
  <si>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</si>
  <si>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</si>
  <si>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</si>
  <si>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</si>
  <si>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</si>
  <si>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</si>
  <si>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</si>
  <si>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</si>
  <si>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</si>
  <si>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</si>
  <si>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</si>
  <si>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</si>
  <si>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</si>
  <si>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</si>
  <si>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</si>
  <si>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</si>
  <si>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</si>
  <si>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</si>
  <si>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</si>
  <si>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</si>
  <si>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</si>
  <si>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</si>
  <si>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</si>
  <si>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</si>
  <si>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</si>
  <si>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</si>
  <si>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</si>
  <si>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</si>
  <si>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</si>
  <si>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</si>
  <si>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</si>
  <si>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</si>
  <si>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</si>
  <si>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</si>
  <si>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</si>
  <si>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</si>
  <si>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</si>
  <si>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</si>
  <si>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</si>
  <si>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</si>
  <si>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</si>
  <si>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</si>
  <si>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</si>
  <si>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</si>
  <si>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</si>
  <si>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</si>
  <si>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</si>
  <si>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</si>
  <si>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</si>
  <si>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</si>
  <si>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</si>
  <si>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</si>
  <si>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</si>
  <si>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</si>
  <si>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</si>
  <si>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</si>
  <si>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</si>
  <si>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</si>
  <si>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</si>
  <si>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</si>
  <si>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</si>
  <si>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</si>
  <si>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</si>
  <si>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</si>
  <si>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</si>
  <si>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</si>
  <si>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</si>
  <si>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</si>
  <si>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</si>
  <si>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</si>
  <si>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</si>
  <si>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</si>
  <si>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</si>
  <si>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</si>
  <si>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</si>
  <si>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</si>
  <si>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</si>
  <si>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</si>
  <si>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</si>
  <si>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</si>
  <si>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</si>
  <si>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</si>
  <si>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</si>
  <si>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</si>
  <si>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</si>
  <si>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</si>
  <si>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</si>
  <si>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</si>
  <si>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</si>
  <si>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</si>
  <si>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</si>
  <si>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</si>
  <si>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</si>
  <si>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</si>
  <si>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</si>
  <si>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</si>
  <si>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</si>
  <si>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</si>
  <si>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</si>
  <si>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</si>
  <si>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</si>
  <si>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</si>
  <si>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</si>
  <si>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</si>
  <si>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</si>
  <si>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</si>
  <si>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</si>
  <si>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</si>
  <si>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</si>
  <si>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</si>
  <si>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</si>
  <si>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</si>
  <si>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</si>
  <si>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</si>
  <si>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</si>
  <si>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</si>
  <si>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</si>
  <si>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</si>
  <si>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</si>
  <si>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</si>
  <si>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</si>
  <si>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</si>
  <si>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</si>
  <si>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</si>
  <si>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</si>
  <si>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</si>
  <si>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</si>
  <si>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</si>
  <si>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</si>
  <si>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</si>
  <si>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</si>
  <si>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</si>
  <si>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</si>
  <si>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</si>
  <si>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</si>
  <si>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</si>
  <si>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</si>
  <si>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</si>
  <si>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</si>
  <si>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</si>
  <si>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</si>
  <si>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</si>
  <si>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</si>
  <si>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</si>
  <si>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</si>
  <si>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</si>
  <si>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</si>
  <si>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</si>
  <si>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</si>
  <si>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</si>
  <si>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</si>
  <si>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</si>
  <si>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</si>
  <si>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</si>
  <si>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</si>
  <si>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</si>
  <si>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</si>
  <si>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</si>
  <si>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</si>
  <si>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</si>
  <si>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</si>
  <si>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</si>
  <si>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</si>
  <si>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</si>
  <si>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</si>
  <si>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</si>
  <si>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</si>
  <si>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</si>
  <si>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</si>
  <si>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</si>
  <si>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</si>
  <si>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</si>
  <si>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</si>
  <si>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</si>
  <si>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</si>
  <si>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</si>
  <si>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</si>
  <si>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</si>
  <si>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</si>
  <si>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</si>
  <si>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</si>
  <si>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</si>
  <si>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</si>
  <si>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</si>
  <si>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</si>
  <si>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</si>
  <si>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</si>
  <si>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</si>
  <si>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</si>
  <si>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</si>
  <si>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</si>
  <si>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</si>
  <si>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</si>
  <si>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</si>
  <si>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</si>
  <si>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</si>
  <si>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</si>
  <si>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</si>
  <si>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</si>
  <si>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</si>
  <si>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</si>
  <si>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</si>
  <si>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</si>
  <si>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</si>
  <si>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</si>
  <si>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</si>
  <si>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</si>
  <si>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</si>
  <si>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</si>
  <si>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</si>
  <si>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</si>
  <si>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</si>
  <si>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</si>
  <si>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</si>
  <si>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</si>
  <si>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</si>
  <si>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</si>
  <si>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</si>
  <si>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</si>
  <si>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</si>
  <si>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</si>
  <si>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</si>
  <si>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</si>
  <si>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</si>
  <si>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</si>
  <si>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</si>
  <si>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</si>
  <si>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</si>
  <si>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</si>
  <si>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</si>
  <si>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</si>
  <si>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</si>
  <si>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</si>
  <si>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</si>
  <si>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</si>
  <si>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</si>
  <si>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</si>
  <si>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</si>
  <si>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</si>
  <si>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</si>
  <si>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</si>
  <si>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</si>
  <si>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</si>
  <si>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</si>
  <si>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</si>
  <si>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</si>
  <si>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</si>
  <si>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</si>
  <si>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</si>
  <si>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</si>
  <si>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</si>
  <si>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</si>
  <si>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</si>
  <si>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</si>
  <si>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</si>
  <si>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</si>
  <si>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</si>
  <si>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</si>
  <si>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</si>
  <si>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</si>
  <si>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</si>
  <si>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</si>
  <si>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</si>
  <si>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</si>
  <si>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</si>
  <si>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</si>
  <si>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</si>
  <si>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</si>
  <si>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</si>
  <si>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</si>
  <si>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</si>
  <si>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</si>
  <si>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</si>
  <si>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</si>
  <si>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</si>
  <si>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</si>
  <si>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</si>
  <si>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</si>
  <si>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</si>
  <si>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</si>
  <si>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</si>
  <si>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</si>
  <si>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</si>
  <si>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</si>
  <si>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</si>
  <si>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</si>
  <si>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</si>
  <si>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</si>
  <si>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</si>
  <si>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</si>
  <si>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</si>
  <si>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</si>
  <si>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</si>
  <si>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</si>
  <si>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</si>
  <si>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</si>
  <si>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</si>
  <si>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</si>
  <si>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</si>
  <si>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</si>
  <si>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</si>
  <si>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</si>
  <si>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</si>
  <si>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</si>
  <si>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</si>
  <si>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</si>
  <si>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</si>
  <si>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</si>
  <si>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</si>
  <si>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</si>
  <si>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</si>
  <si>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</si>
  <si>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</si>
  <si>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</si>
  <si>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</si>
  <si>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</si>
  <si>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</si>
  <si>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</si>
  <si>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</si>
  <si>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</si>
  <si>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</si>
  <si>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</si>
  <si>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</si>
  <si>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</si>
  <si>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</si>
  <si>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</si>
  <si>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</si>
  <si>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</si>
  <si>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</si>
  <si>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</si>
  <si>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</si>
  <si>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</si>
  <si>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</si>
  <si>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</si>
  <si>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</si>
  <si>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</si>
  <si>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</si>
  <si>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</si>
  <si>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</si>
  <si>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</si>
  <si>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</si>
  <si>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</si>
  <si>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</si>
  <si>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</si>
  <si>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</si>
  <si>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</si>
  <si>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</si>
  <si>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</si>
  <si>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</si>
  <si>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</si>
  <si>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</si>
  <si>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</si>
  <si>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</si>
  <si>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</si>
  <si>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</si>
  <si>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</si>
  <si>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</si>
  <si>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</si>
  <si>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</si>
  <si>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</si>
  <si>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</si>
  <si>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</si>
  <si>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</si>
  <si>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</si>
  <si>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</si>
  <si>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</si>
  <si>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</si>
  <si>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</si>
  <si>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</si>
  <si>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</si>
  <si>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</si>
  <si>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</si>
  <si>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</si>
  <si>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</si>
  <si>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</si>
  <si>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</si>
  <si>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</si>
  <si>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</si>
  <si>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</si>
  <si>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</si>
  <si>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</si>
  <si>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</si>
  <si>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</si>
  <si>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</si>
  <si>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</si>
  <si>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</si>
  <si>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</si>
  <si>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</si>
  <si>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</si>
  <si>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</si>
  <si>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</si>
  <si>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</si>
  <si>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</si>
  <si>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</si>
  <si>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</si>
  <si>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</si>
  <si>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</si>
  <si>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</si>
  <si>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</si>
  <si>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</si>
  <si>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</si>
  <si>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</si>
  <si>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</si>
  <si>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</si>
  <si>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</si>
  <si>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</si>
  <si>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</si>
  <si>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</si>
  <si>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</si>
  <si>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</si>
  <si>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</si>
  <si>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</si>
  <si>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</si>
  <si>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</si>
  <si>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</si>
  <si>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</si>
  <si>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</si>
  <si>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</si>
  <si>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</si>
  <si>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</si>
  <si>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</si>
  <si>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</si>
  <si>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</si>
  <si>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</si>
  <si>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</si>
  <si>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</si>
  <si>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</si>
  <si>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</si>
  <si>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</si>
  <si>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</si>
  <si>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</si>
  <si>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</si>
  <si>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</si>
  <si>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</si>
  <si>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</si>
  <si>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</si>
  <si>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</si>
  <si>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</si>
  <si>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</si>
  <si>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</si>
  <si>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</si>
  <si>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</si>
  <si>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</si>
  <si>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</si>
  <si>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</si>
  <si>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</si>
  <si>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</si>
  <si>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</si>
  <si>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</si>
  <si>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</si>
  <si>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</si>
  <si>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</si>
  <si>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</si>
  <si>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</si>
  <si>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</si>
  <si>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</si>
  <si>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</si>
  <si>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</si>
  <si>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</si>
  <si>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</si>
  <si>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</si>
  <si>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</si>
  <si>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</si>
  <si>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</si>
  <si>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</si>
  <si>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</si>
  <si>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</si>
  <si>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</si>
  <si>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</si>
  <si>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</si>
  <si>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</si>
  <si>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</si>
  <si>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</si>
  <si>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</si>
  <si>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</si>
  <si>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</si>
  <si>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</si>
  <si>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</si>
  <si>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</si>
  <si>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</si>
  <si>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</si>
  <si>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</si>
  <si>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</si>
  <si>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</si>
  <si>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</si>
  <si>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</si>
  <si>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</si>
  <si>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</si>
  <si>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</si>
  <si>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</si>
  <si>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</si>
  <si>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</si>
  <si>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</si>
  <si>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</si>
  <si>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</si>
  <si>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</si>
  <si>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</si>
  <si>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</si>
  <si>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</si>
  <si>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</si>
  <si>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</si>
  <si>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</si>
  <si>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</si>
  <si>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</si>
  <si>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</si>
  <si>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</si>
  <si>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</si>
  <si>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</si>
  <si>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</si>
  <si>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</si>
  <si>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</si>
  <si>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</si>
  <si>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</si>
  <si>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</si>
  <si>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</si>
  <si>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</si>
  <si>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</si>
  <si>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</si>
  <si>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</si>
  <si>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</si>
  <si>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</si>
  <si>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</si>
  <si>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</si>
  <si>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</si>
  <si>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</si>
  <si>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</si>
  <si>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</si>
  <si>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</si>
  <si>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</si>
  <si>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</si>
  <si>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</si>
  <si>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</si>
  <si>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</si>
  <si>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</si>
  <si>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</si>
  <si>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</si>
  <si>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</si>
  <si>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</si>
  <si>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</si>
  <si>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</si>
  <si>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</si>
  <si>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</si>
  <si>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</si>
  <si>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</si>
  <si>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</si>
  <si>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</si>
  <si>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</si>
  <si>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</si>
  <si>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</si>
  <si>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</si>
  <si>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</si>
  <si>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</si>
  <si>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</si>
  <si>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</si>
  <si>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</si>
  <si>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</si>
  <si>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</si>
  <si>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</si>
  <si>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</si>
  <si>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</si>
  <si>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</si>
  <si>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</si>
  <si>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</si>
  <si>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</si>
  <si>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</si>
  <si>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</si>
  <si>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</si>
  <si>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</si>
  <si>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</si>
  <si>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</si>
  <si>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</si>
  <si>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</si>
  <si>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</si>
  <si>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</si>
  <si>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</si>
  <si>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</si>
  <si>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</si>
  <si>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</si>
  <si>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</si>
  <si>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</si>
  <si>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</si>
  <si>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</si>
  <si>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</si>
  <si>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</si>
  <si>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</si>
  <si>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</si>
  <si>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</si>
  <si>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</si>
  <si>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</si>
  <si>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</si>
  <si>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</si>
  <si>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</si>
  <si>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</si>
  <si>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</si>
  <si>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</si>
  <si>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</si>
  <si>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</si>
  <si>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</si>
  <si>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</si>
  <si>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</si>
  <si>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</si>
  <si>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</si>
  <si>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</si>
  <si>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</si>
  <si>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</si>
  <si>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</si>
  <si>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</si>
  <si>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</si>
  <si>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</si>
  <si>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</si>
  <si>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</si>
  <si>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</si>
  <si>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</si>
  <si>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</si>
  <si>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</si>
  <si>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</si>
  <si>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</si>
  <si>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</si>
  <si>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</si>
  <si>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</si>
  <si>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</si>
  <si>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</si>
  <si>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</si>
  <si>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</si>
  <si>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</si>
  <si>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</si>
  <si>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</si>
  <si>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</si>
  <si>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</si>
  <si>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</si>
  <si>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</si>
  <si>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</si>
  <si>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</si>
  <si>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</si>
  <si>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</si>
  <si>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</si>
  <si>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</si>
  <si>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</si>
  <si>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</si>
  <si>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</si>
  <si>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</si>
  <si>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</si>
  <si>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</si>
  <si>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</si>
  <si>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</si>
  <si>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</si>
  <si>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</si>
  <si>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</si>
  <si>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</si>
  <si>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</si>
  <si>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</si>
  <si>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</si>
  <si>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</si>
  <si>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</si>
  <si>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</si>
  <si>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</si>
  <si>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</si>
  <si>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</si>
  <si>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</si>
  <si>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</si>
  <si>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</si>
  <si>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</si>
  <si>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</si>
  <si>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</si>
  <si>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</si>
  <si>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</si>
  <si>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</si>
  <si>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</si>
  <si>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</si>
  <si>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</si>
  <si>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</si>
  <si>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</si>
  <si>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</si>
  <si>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</si>
  <si>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</si>
  <si>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</si>
  <si>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</si>
  <si>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</si>
  <si>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</si>
  <si>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</si>
  <si>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</si>
  <si>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</si>
  <si>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</si>
  <si>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</si>
  <si>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</si>
  <si>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</si>
  <si>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</si>
  <si>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</si>
  <si>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</si>
  <si>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</si>
  <si>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</si>
  <si>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</si>
  <si>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</si>
  <si>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</si>
  <si>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</si>
  <si>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</si>
  <si>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</si>
  <si>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</si>
  <si>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</si>
  <si>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</si>
  <si>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</si>
  <si>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</si>
  <si>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</si>
  <si>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</si>
  <si>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</si>
  <si>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</si>
  <si>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</si>
  <si>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</si>
  <si>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</si>
  <si>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</si>
  <si>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</si>
  <si>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</si>
  <si>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</si>
  <si>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</si>
  <si>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</si>
  <si>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</si>
  <si>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</si>
  <si>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</si>
  <si>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</si>
  <si>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</si>
  <si>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</si>
  <si>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</si>
  <si>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</si>
  <si>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</si>
  <si>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</si>
  <si>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</si>
  <si>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</si>
  <si>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</si>
  <si>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</si>
  <si>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</si>
  <si>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</si>
  <si>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</si>
  <si>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</si>
  <si>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</si>
  <si>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</si>
  <si>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</si>
  <si>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</si>
  <si>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</si>
  <si>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</si>
  <si>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</si>
  <si>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</si>
  <si>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</si>
  <si>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</si>
  <si>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</si>
  <si>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</si>
  <si>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</si>
  <si>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</si>
  <si>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</si>
  <si>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</si>
  <si>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</si>
  <si>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</si>
  <si>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</si>
  <si>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</si>
  <si>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</si>
  <si>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</si>
  <si>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</si>
  <si>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</si>
  <si>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</si>
  <si>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</si>
  <si>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</si>
  <si>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</si>
  <si>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</si>
  <si>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</si>
  <si>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</si>
  <si>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</si>
  <si>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</si>
  <si>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</si>
  <si>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</si>
  <si>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</si>
  <si>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</si>
  <si>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</si>
  <si>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</si>
  <si>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</si>
  <si>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</si>
  <si>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</si>
  <si>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</si>
  <si>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</si>
  <si>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</si>
  <si>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</si>
  <si>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</si>
  <si>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</si>
  <si>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</si>
  <si>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</si>
  <si>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</si>
  <si>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</si>
  <si>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</si>
  <si>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</si>
  <si>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</si>
  <si>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</si>
  <si>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</si>
  <si>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</si>
  <si>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</si>
  <si>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</si>
  <si>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</si>
  <si>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</si>
  <si>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</si>
  <si>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</si>
  <si>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</si>
  <si>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</si>
  <si>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</si>
  <si>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</si>
  <si>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</si>
  <si>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</si>
  <si>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</si>
  <si>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</si>
  <si>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</si>
  <si>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</si>
  <si>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</si>
  <si>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</si>
  <si>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</si>
  <si>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</si>
  <si>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</si>
  <si>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</si>
  <si>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</si>
  <si>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</si>
  <si>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</si>
  <si>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</si>
  <si>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</si>
  <si>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</si>
  <si>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</si>
  <si>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</si>
  <si>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</si>
  <si>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</si>
  <si>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</si>
  <si>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</si>
  <si>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</si>
  <si>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</si>
  <si>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</si>
  <si>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</si>
  <si>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</si>
  <si>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</si>
  <si>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</si>
  <si>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</si>
  <si>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</si>
  <si>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</si>
  <si>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</si>
  <si>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</si>
  <si>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</si>
  <si>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</si>
  <si>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</si>
  <si>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</si>
  <si>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</si>
  <si>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</si>
  <si>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</si>
  <si>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</si>
  <si>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</si>
  <si>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</si>
  <si>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</si>
  <si>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</si>
  <si>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</si>
  <si>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</si>
  <si>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</si>
  <si>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</si>
  <si>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</si>
  <si>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</si>
  <si>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</si>
  <si>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</si>
  <si>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</si>
  <si>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</si>
  <si>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</si>
  <si>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</si>
  <si>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</si>
  <si>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</si>
  <si>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</si>
  <si>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</si>
  <si>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</si>
  <si>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</si>
  <si>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</si>
  <si>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</si>
  <si>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</si>
  <si>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</si>
  <si>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</si>
  <si>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</si>
  <si>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</si>
  <si>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</si>
  <si>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</si>
  <si>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</si>
  <si>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</si>
  <si>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</si>
  <si>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</si>
  <si>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</si>
  <si>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</si>
  <si>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</si>
  <si>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</si>
  <si>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</si>
  <si>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</si>
  <si>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</si>
  <si>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</si>
  <si>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</si>
  <si>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</si>
  <si>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</si>
  <si>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</si>
  <si>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</si>
  <si>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</si>
  <si>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</si>
  <si>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</si>
  <si>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</si>
  <si>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</si>
  <si>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</si>
  <si>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</si>
  <si>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</si>
  <si>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</si>
  <si>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</si>
  <si>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</si>
  <si>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</si>
  <si>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</si>
  <si>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</si>
  <si>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</si>
  <si>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</si>
  <si>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</si>
  <si>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</si>
  <si>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</si>
  <si>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</si>
  <si>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</si>
  <si>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</si>
  <si>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</si>
  <si>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</si>
  <si>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</si>
  <si>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</si>
  <si>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</si>
  <si>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</si>
  <si>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</si>
  <si>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</si>
  <si>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</si>
  <si>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</si>
  <si>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</si>
  <si>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</si>
  <si>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</si>
  <si>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</si>
  <si>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</si>
  <si>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</si>
  <si>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</si>
  <si>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</si>
  <si>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</si>
  <si>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</si>
  <si>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</si>
  <si>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</si>
  <si>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</si>
  <si>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</si>
  <si>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</si>
  <si>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</si>
  <si>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</si>
  <si>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</si>
  <si>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</si>
  <si>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</si>
  <si>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</si>
  <si>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</si>
  <si>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</si>
  <si>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</si>
  <si>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</si>
  <si>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</si>
  <si>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</si>
  <si>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</si>
  <si>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</si>
  <si>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</si>
  <si>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</si>
  <si>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</si>
  <si>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</si>
  <si>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</si>
  <si>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</si>
  <si>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</si>
  <si>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</si>
  <si>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</si>
  <si>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</si>
  <si>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</si>
  <si>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</si>
  <si>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</si>
  <si>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</si>
  <si>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</si>
  <si>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</si>
  <si>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</si>
  <si>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</si>
  <si>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</si>
  <si>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</si>
  <si>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</si>
  <si>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</si>
  <si>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</si>
  <si>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</si>
  <si>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</si>
  <si>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</si>
  <si>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</si>
  <si>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</si>
  <si>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</si>
  <si>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</si>
  <si>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</si>
  <si>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</si>
  <si>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</si>
  <si>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</si>
  <si>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</si>
  <si>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</si>
  <si>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</si>
  <si>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</si>
  <si>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</si>
  <si>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</si>
  <si>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</si>
  <si>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</si>
  <si>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</si>
  <si>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</si>
  <si>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</si>
  <si>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</si>
  <si>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</si>
  <si>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</si>
  <si>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</si>
  <si>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</si>
  <si>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</si>
  <si>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</si>
  <si>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</si>
  <si>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</si>
  <si>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</si>
  <si>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</si>
  <si>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</si>
  <si>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</si>
  <si>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</si>
  <si>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</si>
  <si>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</si>
  <si>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</si>
  <si>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</si>
  <si>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</si>
  <si>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</si>
  <si>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</si>
  <si>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</si>
  <si>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</si>
  <si>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</si>
  <si>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</si>
  <si>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</si>
  <si>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</si>
  <si>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</si>
  <si>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</si>
  <si>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</si>
  <si>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</si>
  <si>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</si>
  <si>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</si>
  <si>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</si>
  <si>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</si>
  <si>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</si>
  <si>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</si>
  <si>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</si>
  <si>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</si>
  <si>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</si>
  <si>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</si>
  <si>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</si>
  <si>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</si>
  <si>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</si>
  <si>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</si>
  <si>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</si>
  <si>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</si>
  <si>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</si>
  <si>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</si>
  <si>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</si>
  <si>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</si>
  <si>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</si>
  <si>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</si>
  <si>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</si>
  <si>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</si>
  <si>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</si>
  <si>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</si>
  <si>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</si>
  <si>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</si>
  <si>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</si>
  <si>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</si>
  <si>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</si>
  <si>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</si>
  <si>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</si>
  <si>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</si>
  <si>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</si>
  <si>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</si>
  <si>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</si>
  <si>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</si>
  <si>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</si>
  <si>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</si>
  <si>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</si>
  <si>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</si>
  <si>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</si>
  <si>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</si>
  <si>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</si>
  <si>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</si>
  <si>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</si>
  <si>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</si>
  <si>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</si>
  <si>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</si>
  <si>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</si>
  <si>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</si>
  <si>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</si>
  <si>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</si>
  <si>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</si>
  <si>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</si>
  <si>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</si>
  <si>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</si>
  <si>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</si>
  <si>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</si>
  <si>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</si>
  <si>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</si>
  <si>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</si>
  <si>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</si>
  <si>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</si>
  <si>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</si>
  <si>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</si>
  <si>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</si>
  <si>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</si>
  <si>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</si>
  <si>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</si>
  <si>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</si>
  <si>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</si>
  <si>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</si>
  <si>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</si>
  <si>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</si>
  <si>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</si>
  <si>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</si>
  <si>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</si>
  <si>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</si>
  <si>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</si>
  <si>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</si>
  <si>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</si>
  <si>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</si>
  <si>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</si>
  <si>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</si>
  <si>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</si>
  <si>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</si>
  <si>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</si>
  <si>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</si>
  <si>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</si>
  <si>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</si>
  <si>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</si>
  <si>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</si>
  <si>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</si>
  <si>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</si>
  <si>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</si>
  <si>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</si>
  <si>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</si>
  <si>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</si>
  <si>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</si>
  <si>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</si>
  <si>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</si>
  <si>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</si>
  <si>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</si>
  <si>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</si>
  <si>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</si>
  <si>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</si>
  <si>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</si>
  <si>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</si>
  <si>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</si>
  <si>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</si>
  <si>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</si>
  <si>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</si>
  <si>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</si>
  <si>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</si>
  <si>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</si>
  <si>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</si>
  <si>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</si>
  <si>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</si>
  <si>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</si>
  <si>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</si>
  <si>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</si>
  <si>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</si>
  <si>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</si>
  <si>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</si>
  <si>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</si>
  <si>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</si>
  <si>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</si>
  <si>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</si>
  <si>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</si>
  <si>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</si>
  <si>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</si>
  <si>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</si>
  <si>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</si>
  <si>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</si>
  <si>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</si>
  <si>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</si>
  <si>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</si>
  <si>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</si>
  <si>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</si>
  <si>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</si>
  <si>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</si>
  <si>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</si>
  <si>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</si>
  <si>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</si>
  <si>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</si>
  <si>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</si>
  <si>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</si>
  <si>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</si>
  <si>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</si>
  <si>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</si>
  <si>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</si>
  <si>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</si>
  <si>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</si>
  <si>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</si>
  <si>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</si>
  <si>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</si>
  <si>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</si>
  <si>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</si>
  <si>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</si>
  <si>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</si>
  <si>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</si>
  <si>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</si>
  <si>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</si>
  <si>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</si>
  <si>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</si>
  <si>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</si>
  <si>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</si>
  <si>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</si>
  <si>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</si>
  <si>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</si>
  <si>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</si>
  <si>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</si>
  <si>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</si>
  <si>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</si>
  <si>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</si>
  <si>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</si>
  <si>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</si>
  <si>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</si>
  <si>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</si>
  <si>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</si>
  <si>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</si>
  <si>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</si>
  <si>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</si>
  <si>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</si>
  <si>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</si>
  <si>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</si>
  <si>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</si>
  <si>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</si>
  <si>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</si>
  <si>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</si>
  <si>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</si>
  <si>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</si>
  <si>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</si>
  <si>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</si>
  <si>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</si>
  <si>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</si>
  <si>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</si>
  <si>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</si>
  <si>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</si>
  <si>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</si>
  <si>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</si>
  <si>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</si>
  <si>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</si>
  <si>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</si>
  <si>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</si>
  <si>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</si>
  <si>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</si>
  <si>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</si>
  <si>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</si>
  <si>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</si>
  <si>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</si>
  <si>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</si>
  <si>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</si>
  <si>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</si>
  <si>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</si>
  <si>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</si>
  <si>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</si>
  <si>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</si>
  <si>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</si>
  <si>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</si>
  <si>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</si>
  <si>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</si>
  <si>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</si>
  <si>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</si>
  <si>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</si>
  <si>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</si>
  <si>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</si>
  <si>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</si>
  <si>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</si>
  <si>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</si>
  <si>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</si>
  <si>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</si>
  <si>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</si>
  <si>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</si>
  <si>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</si>
  <si>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</si>
  <si>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</si>
  <si>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</si>
  <si>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</si>
  <si>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</si>
  <si>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</si>
  <si>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</si>
  <si>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</si>
  <si>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</si>
  <si>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</si>
  <si>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</si>
  <si>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</si>
  <si>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</si>
  <si>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</si>
  <si>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</si>
  <si>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</si>
  <si>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</si>
  <si>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</si>
  <si>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</si>
  <si>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</si>
  <si>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</si>
  <si>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</si>
  <si>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</si>
  <si>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</si>
  <si>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</si>
  <si>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</si>
  <si>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</si>
  <si>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</si>
  <si>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</si>
  <si>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</si>
  <si>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</si>
  <si>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</si>
  <si>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</si>
  <si>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</si>
  <si>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</si>
  <si>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</si>
  <si>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</si>
  <si>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</si>
  <si>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</si>
  <si>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</si>
  <si>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</si>
  <si>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</si>
  <si>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</si>
  <si>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</si>
  <si>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</si>
  <si>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</si>
  <si>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</si>
  <si>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</si>
  <si>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</si>
  <si>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</si>
  <si>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</si>
  <si>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</si>
  <si>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</si>
  <si>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</si>
  <si>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</si>
  <si>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</si>
  <si>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</si>
  <si>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</si>
  <si>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</si>
  <si>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</si>
  <si>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</si>
  <si>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</si>
  <si>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</si>
  <si>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</si>
  <si>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</si>
  <si>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</si>
  <si>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</si>
  <si>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</si>
  <si>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</si>
  <si>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</si>
  <si>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</si>
  <si>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</si>
  <si>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</si>
  <si>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</si>
  <si>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</si>
  <si>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</si>
  <si>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</si>
  <si>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</si>
  <si>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</si>
  <si>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</si>
  <si>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</si>
  <si>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</si>
  <si>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</si>
  <si>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</si>
  <si>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</si>
  <si>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</si>
  <si>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</si>
  <si>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</si>
  <si>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</si>
  <si>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</si>
  <si>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</si>
  <si>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</si>
  <si>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</si>
  <si>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</si>
  <si>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</si>
  <si>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</si>
  <si>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</si>
  <si>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</si>
  <si>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</si>
  <si>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</si>
  <si>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</si>
  <si>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</si>
  <si>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</si>
  <si>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</si>
  <si>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</si>
  <si>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</si>
  <si>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</si>
  <si>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</si>
  <si>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</si>
  <si>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</si>
  <si>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</si>
  <si>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</si>
  <si>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</si>
  <si>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</si>
  <si>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</si>
  <si>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</si>
  <si>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</si>
  <si>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</si>
  <si>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</si>
  <si>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</si>
  <si>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</si>
  <si>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</si>
  <si>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</si>
  <si>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</si>
  <si>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</si>
  <si>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</si>
  <si>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</si>
  <si>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</si>
  <si>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</si>
  <si>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</si>
  <si>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</si>
  <si>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</si>
  <si>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</si>
  <si>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</si>
  <si>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</si>
  <si>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</si>
  <si>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</si>
  <si>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</si>
  <si>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</si>
  <si>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</si>
  <si>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</si>
  <si>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</si>
  <si>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</si>
  <si>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</si>
  <si>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</si>
  <si>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</si>
  <si>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</si>
  <si>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</si>
  <si>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</si>
  <si>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</si>
  <si>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</si>
  <si>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</si>
  <si>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</si>
  <si>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</si>
  <si>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</si>
  <si>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</si>
  <si>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</si>
  <si>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</si>
  <si>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</si>
  <si>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</si>
  <si>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</si>
  <si>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</si>
  <si>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</si>
  <si>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</si>
  <si>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</si>
  <si>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</si>
  <si>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</si>
  <si>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</si>
  <si>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</si>
  <si>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</si>
  <si>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</si>
  <si>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</si>
  <si>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</si>
  <si>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</si>
  <si>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</si>
  <si>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</si>
  <si>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</si>
  <si>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</si>
  <si>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</si>
  <si>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</si>
  <si>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</si>
  <si>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</si>
  <si>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</si>
  <si>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</si>
  <si>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</si>
  <si>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</si>
  <si>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</si>
  <si>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</si>
  <si>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</si>
  <si>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</si>
  <si>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</si>
  <si>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</si>
  <si>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</si>
  <si>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</si>
  <si>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</si>
  <si>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</si>
  <si>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</si>
  <si>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</si>
  <si>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</si>
  <si>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</si>
  <si>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</si>
  <si>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</si>
  <si>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</si>
  <si>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</si>
  <si>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</si>
  <si>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</si>
  <si>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</si>
  <si>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</si>
  <si>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</si>
  <si>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</si>
  <si>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</si>
  <si>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</si>
  <si>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</si>
  <si>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</si>
  <si>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</si>
  <si>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</si>
  <si>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</si>
  <si>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</si>
  <si>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</si>
  <si>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</si>
  <si>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</si>
  <si>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</si>
  <si>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</si>
  <si>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</si>
  <si>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</si>
  <si>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</si>
  <si>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</si>
  <si>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</si>
  <si>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</si>
  <si>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</si>
  <si>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</si>
  <si>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</si>
  <si>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</si>
  <si>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</si>
  <si>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</si>
  <si>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</si>
  <si>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</si>
  <si>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</si>
  <si>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</si>
  <si>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</si>
  <si>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</si>
  <si>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</si>
  <si>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</si>
  <si>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</si>
  <si>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</si>
  <si>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</si>
  <si>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</si>
  <si>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</si>
  <si>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</si>
  <si>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</si>
  <si>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</si>
  <si>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</si>
  <si>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</si>
  <si>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</si>
  <si>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</si>
  <si>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</si>
  <si>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</si>
  <si>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</si>
  <si>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</si>
  <si>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</si>
  <si>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</si>
  <si>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</si>
  <si>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</si>
  <si>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</si>
  <si>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</si>
  <si>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</si>
  <si>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</si>
  <si>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</si>
  <si>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</si>
  <si>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</si>
  <si>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</si>
  <si>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</si>
  <si>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</si>
  <si>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</si>
  <si>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</si>
  <si>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</si>
  <si>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</si>
  <si>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</si>
  <si>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</si>
  <si>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</si>
  <si>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</si>
  <si>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</si>
  <si>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</si>
  <si>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</si>
  <si>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</si>
  <si>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</si>
  <si>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</si>
  <si>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</si>
  <si>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</si>
  <si>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</si>
  <si>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</si>
  <si>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</si>
  <si>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</si>
  <si>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</si>
  <si>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</si>
  <si>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</si>
  <si>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</si>
  <si>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</si>
  <si>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</si>
  <si>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</si>
  <si>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</si>
  <si>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</si>
  <si>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</si>
  <si>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</si>
  <si>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</si>
  <si>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</si>
  <si>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</si>
  <si>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</si>
  <si>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</si>
  <si>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</si>
  <si>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</si>
  <si>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</si>
  <si>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</si>
  <si>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</si>
  <si>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</si>
  <si>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</si>
  <si>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</si>
  <si>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</si>
  <si>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</si>
  <si>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</si>
  <si>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</si>
  <si>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</si>
  <si>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</si>
  <si>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</si>
  <si>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</si>
  <si>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</si>
  <si>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</si>
  <si>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</si>
  <si>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</si>
  <si>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</si>
  <si>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</si>
  <si>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</si>
  <si>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</si>
  <si>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</si>
  <si>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</si>
  <si>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</si>
  <si>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</si>
  <si>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</si>
  <si>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</si>
  <si>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</si>
  <si>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</si>
  <si>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</si>
  <si>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</si>
  <si>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</si>
  <si>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</si>
  <si>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</si>
  <si>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</si>
  <si>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</si>
  <si>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</si>
  <si>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</si>
  <si>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</si>
  <si>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</si>
  <si>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</si>
  <si>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</si>
  <si>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</si>
  <si>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</si>
  <si>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</si>
  <si>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</si>
  <si>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</si>
  <si>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</si>
  <si>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</si>
  <si>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</si>
  <si>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</si>
  <si>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</si>
  <si>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</si>
  <si>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</si>
  <si>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</si>
  <si>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</si>
  <si>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</si>
  <si>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</si>
  <si>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</si>
  <si>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</si>
  <si>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</si>
  <si>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</si>
  <si>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</si>
  <si>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</si>
  <si>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</si>
  <si>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</si>
  <si>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</si>
  <si>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</si>
  <si>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</si>
  <si>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</si>
  <si>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</si>
  <si>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</si>
  <si>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</si>
  <si>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</si>
  <si>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</si>
  <si>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</si>
  <si>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</si>
  <si>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</si>
  <si>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</si>
  <si>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</si>
  <si>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</si>
  <si>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</si>
  <si>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</si>
  <si>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</si>
  <si>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</si>
  <si>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</si>
  <si>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</si>
  <si>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</si>
  <si>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</si>
  <si>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</si>
  <si>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</si>
  <si>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</si>
  <si>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</si>
  <si>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</si>
  <si>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</si>
  <si>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</si>
  <si>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</si>
  <si>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</si>
  <si>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</si>
  <si>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</si>
  <si>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</si>
  <si>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</si>
  <si>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</si>
  <si>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</si>
  <si>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</si>
  <si>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</si>
  <si>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</si>
  <si>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</si>
  <si>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</si>
  <si>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</si>
  <si>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</si>
  <si>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</si>
  <si>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</si>
  <si>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</si>
  <si>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</si>
  <si>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</si>
  <si>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</si>
  <si>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</si>
  <si>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</si>
  <si>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</si>
  <si>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</si>
  <si>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</si>
  <si>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</si>
  <si>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</si>
  <si>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</si>
  <si>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</si>
  <si>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</si>
  <si>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</si>
  <si>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</si>
  <si>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</si>
  <si>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</si>
  <si>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</si>
  <si>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</si>
  <si>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</si>
  <si>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</si>
  <si>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</si>
  <si>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</si>
  <si>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</si>
  <si>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</si>
  <si>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</si>
  <si>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</si>
  <si>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</si>
  <si>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</si>
  <si>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</si>
  <si>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</si>
  <si>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</si>
  <si>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</si>
  <si>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</si>
  <si>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</si>
  <si>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</si>
  <si>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</si>
  <si>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</si>
  <si>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</si>
  <si>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</si>
  <si>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</si>
  <si>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</si>
  <si>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</si>
  <si>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</si>
  <si>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</si>
  <si>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</si>
  <si>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</si>
  <si>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</si>
  <si>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</si>
  <si>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</si>
  <si>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</si>
  <si>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</si>
  <si>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</si>
  <si>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</si>
  <si>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</si>
  <si>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</si>
  <si>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</si>
  <si>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</si>
  <si>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</si>
  <si>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</si>
  <si>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</si>
  <si>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</si>
  <si>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</si>
  <si>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</si>
  <si>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</si>
  <si>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</si>
  <si>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</si>
  <si>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</si>
  <si>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</si>
  <si>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</si>
  <si>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</si>
  <si>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</si>
  <si>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</si>
  <si>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</si>
  <si>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</si>
  <si>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</si>
  <si>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</si>
  <si>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</si>
  <si>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</si>
  <si>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</si>
  <si>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</si>
  <si>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</si>
  <si>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</si>
  <si>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</si>
  <si>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</si>
  <si>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</si>
  <si>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</si>
  <si>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</si>
  <si>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</si>
  <si>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</si>
  <si>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</si>
  <si>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</si>
  <si>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</si>
  <si>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</si>
  <si>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</si>
  <si>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</si>
  <si>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</si>
  <si>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</si>
  <si>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</si>
  <si>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</si>
  <si>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</si>
  <si>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</si>
  <si>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</si>
  <si>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</si>
  <si>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</si>
  <si>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</si>
  <si>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</si>
  <si>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</si>
  <si>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</si>
  <si>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</si>
  <si>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</si>
  <si>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</si>
  <si>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</si>
  <si>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</si>
  <si>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</si>
  <si>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</si>
  <si>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</si>
  <si>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</si>
  <si>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</si>
  <si>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</si>
  <si>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</si>
  <si>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</si>
  <si>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</si>
  <si>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</si>
  <si>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</si>
  <si>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</si>
  <si>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</si>
  <si>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</si>
  <si>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</si>
  <si>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</si>
  <si>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</si>
  <si>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</si>
  <si>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</si>
  <si>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</si>
  <si>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</si>
  <si>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</si>
  <si>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</si>
  <si>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</si>
  <si>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</si>
  <si>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</si>
  <si>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</si>
  <si>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</si>
  <si>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</si>
  <si>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</si>
  <si>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</si>
  <si>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</si>
  <si>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</si>
  <si>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</si>
  <si>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</si>
  <si>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</si>
  <si>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</si>
  <si>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</si>
  <si>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</si>
  <si>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</si>
  <si>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</si>
  <si>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</si>
  <si>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</si>
  <si>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</si>
  <si>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</si>
  <si>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</si>
  <si>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</si>
  <si>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</si>
  <si>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</si>
  <si>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</si>
  <si>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</si>
  <si>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</si>
  <si>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</si>
  <si>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</si>
  <si>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</si>
  <si>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</si>
  <si>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</si>
  <si>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</si>
  <si>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</si>
  <si>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</si>
  <si>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</si>
  <si>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</si>
  <si>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</si>
  <si>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</si>
  <si>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</si>
  <si>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</si>
  <si>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</si>
  <si>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</si>
  <si>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</si>
  <si>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</si>
  <si>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</si>
  <si>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</si>
  <si>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</si>
  <si>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</si>
  <si>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</si>
  <si>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</si>
  <si>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</si>
  <si>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</si>
  <si>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</si>
  <si>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</si>
  <si>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</si>
  <si>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</si>
  <si>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</si>
  <si>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</si>
  <si>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</si>
  <si>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</si>
  <si>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</si>
  <si>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</si>
  <si>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</si>
  <si>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</si>
  <si>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</si>
  <si>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</si>
  <si>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</si>
  <si>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</si>
  <si>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</si>
  <si>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</si>
  <si>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</si>
  <si>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</si>
  <si>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</si>
  <si>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</si>
  <si>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</si>
  <si>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</si>
  <si>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</si>
  <si>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</si>
  <si>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</si>
  <si>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</si>
  <si>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</si>
  <si>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</si>
  <si>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</si>
  <si>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</si>
  <si>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</si>
  <si>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</si>
  <si>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</si>
  <si>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</si>
  <si>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</si>
  <si>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</si>
  <si>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</si>
  <si>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</si>
  <si>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</si>
  <si>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</si>
  <si>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</si>
  <si>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</si>
  <si>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</si>
  <si>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</si>
  <si>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</si>
  <si>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</si>
  <si>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</si>
  <si>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</si>
  <si>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</si>
  <si>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</si>
  <si>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</si>
  <si>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</si>
  <si>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</si>
  <si>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</si>
  <si>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</si>
  <si>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</si>
  <si>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</si>
  <si>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</si>
  <si>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</si>
  <si>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</si>
  <si>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</si>
  <si>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</si>
  <si>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</si>
  <si>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</si>
  <si>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</si>
  <si>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</si>
  <si>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</si>
  <si>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</si>
  <si>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</si>
  <si>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</si>
  <si>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</si>
  <si>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</si>
  <si>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</si>
  <si>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</si>
  <si>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</si>
  <si>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</si>
  <si>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</si>
  <si>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</si>
  <si>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</si>
  <si>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</si>
  <si>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</si>
  <si>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</si>
  <si>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</si>
  <si>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</si>
  <si>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</si>
  <si>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</si>
  <si>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</si>
  <si>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</si>
  <si>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</si>
  <si>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</si>
  <si>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</si>
  <si>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</si>
  <si>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</si>
  <si>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</si>
  <si>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</si>
  <si>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</si>
  <si>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</si>
  <si>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</si>
  <si>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</si>
  <si>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</si>
  <si>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</si>
  <si>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</si>
  <si>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</si>
  <si>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</si>
  <si>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</si>
  <si>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</si>
  <si>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</si>
  <si>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</si>
  <si>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</si>
  <si>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</si>
  <si>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</si>
  <si>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</si>
  <si>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</si>
  <si>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</si>
  <si>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</si>
  <si>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</si>
  <si>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</si>
  <si>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</si>
  <si>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</si>
  <si>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</si>
  <si>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</si>
  <si>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</si>
  <si>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</si>
  <si>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</si>
  <si>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</si>
  <si>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</si>
  <si>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</si>
  <si>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</si>
  <si>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</si>
  <si>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</si>
  <si>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</si>
  <si>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</si>
  <si>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</si>
  <si>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</si>
  <si>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</si>
  <si>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</si>
  <si>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</si>
  <si>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</si>
  <si>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</si>
  <si>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</si>
  <si>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</si>
  <si>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</si>
  <si>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</si>
  <si>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</si>
  <si>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</si>
  <si>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</si>
  <si>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</si>
  <si>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</si>
  <si>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</si>
  <si>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</si>
  <si>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</si>
  <si>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</si>
  <si>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</si>
  <si>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</si>
  <si>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</si>
  <si>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</si>
  <si>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</si>
  <si>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</si>
  <si>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</si>
  <si>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</si>
  <si>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</si>
  <si>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</si>
  <si>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</si>
  <si>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</si>
  <si>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</si>
  <si>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</si>
  <si>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</si>
  <si>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</si>
  <si>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</si>
  <si>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</si>
  <si>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</si>
  <si>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</si>
  <si>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</si>
  <si>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</si>
  <si>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</si>
  <si>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</si>
  <si>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</si>
  <si>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</si>
  <si>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</si>
  <si>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</si>
  <si>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</si>
  <si>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</si>
  <si>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</si>
  <si>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</si>
  <si>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</si>
  <si>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</si>
  <si>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</si>
  <si>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</si>
  <si>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</si>
  <si>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</si>
  <si>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</si>
  <si>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</si>
  <si>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</si>
  <si>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</si>
  <si>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</si>
  <si>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</si>
  <si>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</si>
  <si>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</si>
  <si>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</si>
  <si>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</si>
  <si>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</si>
  <si>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</si>
  <si>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</si>
  <si>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</si>
  <si>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</si>
  <si>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</si>
  <si>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</si>
  <si>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</si>
  <si>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</si>
  <si>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</si>
  <si>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</si>
  <si>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</si>
  <si>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</si>
  <si>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</si>
  <si>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</si>
  <si>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</si>
  <si>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</si>
  <si>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</si>
  <si>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</si>
  <si>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</si>
  <si>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</si>
  <si>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</si>
  <si>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</si>
  <si>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</si>
  <si>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</si>
  <si>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</si>
  <si>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</si>
  <si>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</si>
  <si>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</si>
  <si>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</si>
  <si>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</si>
  <si>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</si>
  <si>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</si>
  <si>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</si>
  <si>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</si>
  <si>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</si>
  <si>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</si>
  <si>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</si>
  <si>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</si>
  <si>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</si>
  <si>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</si>
  <si>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</si>
  <si>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</si>
  <si>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</si>
  <si>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</si>
  <si>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</si>
  <si>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</si>
  <si>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</si>
  <si>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</si>
  <si>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</si>
  <si>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</si>
  <si>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</si>
  <si>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</si>
  <si>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</si>
  <si>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</si>
  <si>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</si>
  <si>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</si>
  <si>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</si>
  <si>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</si>
  <si>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</si>
  <si>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</si>
  <si>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</si>
  <si>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</si>
  <si>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</si>
  <si>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</si>
  <si>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</si>
  <si>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</si>
  <si>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</si>
  <si>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</si>
  <si>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</si>
  <si>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</si>
  <si>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</si>
  <si>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</si>
  <si>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</si>
  <si>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</si>
  <si>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</si>
  <si>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</si>
  <si>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</si>
  <si>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</si>
  <si>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</si>
  <si>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</si>
  <si>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</si>
  <si>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</si>
  <si>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</si>
  <si>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</si>
  <si>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</si>
  <si>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</si>
  <si>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</si>
  <si>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</si>
  <si>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</si>
  <si>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</si>
  <si>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</si>
  <si>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</si>
  <si>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</si>
  <si>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</si>
  <si>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</si>
  <si>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</si>
  <si>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</si>
  <si>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</si>
  <si>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</si>
  <si>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</si>
  <si>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</si>
  <si>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</si>
  <si>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</si>
  <si>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</si>
  <si>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</si>
  <si>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</si>
  <si>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</si>
  <si>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</si>
  <si>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</si>
  <si>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</si>
  <si>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</si>
  <si>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</si>
  <si>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</si>
  <si>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</si>
  <si>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</si>
  <si>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</si>
  <si>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</si>
  <si>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</si>
  <si>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</si>
  <si>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</si>
  <si>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</si>
  <si>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</si>
  <si>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</si>
  <si>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</si>
  <si>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</si>
  <si>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</si>
  <si>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</si>
  <si>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</si>
  <si>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</si>
  <si>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</si>
  <si>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</si>
  <si>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</si>
  <si>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</si>
  <si>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</si>
  <si>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</si>
  <si>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</si>
  <si>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</si>
  <si>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</si>
  <si>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</si>
  <si>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</si>
  <si>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</si>
  <si>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</si>
  <si>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</si>
  <si>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</si>
  <si>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</si>
  <si>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</si>
  <si>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</si>
  <si>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</si>
  <si>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</si>
  <si>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</si>
  <si>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</si>
  <si>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</si>
  <si>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</si>
  <si>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</si>
  <si>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</si>
  <si>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</si>
  <si>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</si>
  <si>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</si>
  <si>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</si>
  <si>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</si>
  <si>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</si>
  <si>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</si>
  <si>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</si>
  <si>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</si>
  <si>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</si>
  <si>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</si>
  <si>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</si>
  <si>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</si>
  <si>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</si>
  <si>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</si>
  <si>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</si>
  <si>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</si>
  <si>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</si>
  <si>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</si>
  <si>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</si>
  <si>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</si>
  <si>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</si>
  <si>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</si>
  <si>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</si>
  <si>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</si>
  <si>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</si>
  <si>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</si>
  <si>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</si>
  <si>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</si>
  <si>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</si>
  <si>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</si>
  <si>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</si>
  <si>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</si>
  <si>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</si>
  <si>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</si>
  <si>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</si>
  <si>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</si>
  <si>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</si>
  <si>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</si>
  <si>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</si>
  <si>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</si>
  <si>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</si>
  <si>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</si>
  <si>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</si>
  <si>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</si>
  <si>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</si>
  <si>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</si>
  <si>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</si>
  <si>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</si>
  <si>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</si>
  <si>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</si>
  <si>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</si>
  <si>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</si>
  <si>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</si>
  <si>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</si>
  <si>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</si>
  <si>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</si>
  <si>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</si>
  <si>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</si>
  <si>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</si>
  <si>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</si>
  <si>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</si>
  <si>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</si>
  <si>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</si>
  <si>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</si>
  <si>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</si>
  <si>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</si>
  <si>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</si>
  <si>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</si>
  <si>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</si>
  <si>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</si>
  <si>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</si>
  <si>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</si>
  <si>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</si>
  <si>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</si>
  <si>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</si>
  <si>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</si>
  <si>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</si>
  <si>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</si>
  <si>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</si>
  <si>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</si>
  <si>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</si>
  <si>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</si>
  <si>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</si>
  <si>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</si>
  <si>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</si>
  <si>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</si>
  <si>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</si>
  <si>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</si>
  <si>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</si>
  <si>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</si>
  <si>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</si>
  <si>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</si>
  <si>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</si>
  <si>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</si>
  <si>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</si>
  <si>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</si>
  <si>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</si>
  <si>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</si>
  <si>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</si>
  <si>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</si>
  <si>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</si>
  <si>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</si>
  <si>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</si>
  <si>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</si>
  <si>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</si>
  <si>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</si>
  <si>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</si>
  <si>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</si>
  <si>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</si>
  <si>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</si>
  <si>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</si>
  <si>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</si>
  <si>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</si>
  <si>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</si>
  <si>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</si>
  <si>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</si>
  <si>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</si>
  <si>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</si>
  <si>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</si>
  <si>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</si>
  <si>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</si>
  <si>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</si>
  <si>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</si>
  <si>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</si>
  <si>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</si>
  <si>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</si>
  <si>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</si>
  <si>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</si>
  <si>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</si>
  <si>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</si>
  <si>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</si>
  <si>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</si>
  <si>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</si>
  <si>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</si>
  <si>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</si>
  <si>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</si>
  <si>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</si>
  <si>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</si>
  <si>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</si>
  <si>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</si>
  <si>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</si>
  <si>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</si>
  <si>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</si>
  <si>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</si>
  <si>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</si>
  <si>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</si>
  <si>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</si>
  <si>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</si>
  <si>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</si>
  <si>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</si>
  <si>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</si>
  <si>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</si>
  <si>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</si>
  <si>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</si>
  <si>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</si>
  <si>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</si>
  <si>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</si>
  <si>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</si>
  <si>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</si>
  <si>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</si>
  <si>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</si>
  <si>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</si>
  <si>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</si>
  <si>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</si>
  <si>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</si>
  <si>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</si>
  <si>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</si>
  <si>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</si>
  <si>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</si>
  <si>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</si>
  <si>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</si>
  <si>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</si>
  <si>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</si>
  <si>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</si>
  <si>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</si>
  <si>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</si>
  <si>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</si>
  <si>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</si>
  <si>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</si>
  <si>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</si>
  <si>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</si>
  <si>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</si>
  <si>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</si>
  <si>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</si>
  <si>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</si>
  <si>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</si>
  <si>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</si>
  <si>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</si>
  <si>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</si>
  <si>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</si>
  <si>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</si>
  <si>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</si>
  <si>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</si>
  <si>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</si>
  <si>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</si>
  <si>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</si>
  <si>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</si>
  <si>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</si>
  <si>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</si>
  <si>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</si>
  <si>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</si>
  <si>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</si>
  <si>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</si>
  <si>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</si>
  <si>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</si>
  <si>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</si>
  <si>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</si>
  <si>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</si>
  <si>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</si>
  <si>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</si>
  <si>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</si>
  <si>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</si>
  <si>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</si>
  <si>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</si>
  <si>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</si>
  <si>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</si>
  <si>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</si>
  <si>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</si>
  <si>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</si>
  <si>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</si>
  <si>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</si>
  <si>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</si>
  <si>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</si>
  <si>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</si>
  <si>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</si>
  <si>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</si>
  <si>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</si>
  <si>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</si>
  <si>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</si>
  <si>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</si>
  <si>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</si>
  <si>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</si>
  <si>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</si>
  <si>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</si>
  <si>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</si>
  <si>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</si>
  <si>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</si>
  <si>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</si>
  <si>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</si>
  <si>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</si>
  <si>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</si>
  <si>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</si>
  <si>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</si>
  <si>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</si>
  <si>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</si>
  <si>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</si>
  <si>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</si>
  <si>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</si>
  <si>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</si>
  <si>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</si>
  <si>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</si>
  <si>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</si>
  <si>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</si>
  <si>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</si>
  <si>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</si>
  <si>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</si>
  <si>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</si>
  <si>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</si>
  <si>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</si>
  <si>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</si>
  <si>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</si>
  <si>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</si>
  <si>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</si>
  <si>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</si>
  <si>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</si>
  <si>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</si>
  <si>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</si>
  <si>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</si>
  <si>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</si>
  <si>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</si>
  <si>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</si>
  <si>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</si>
  <si>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</si>
  <si>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</si>
  <si>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</si>
  <si>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</si>
  <si>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</si>
  <si>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</si>
  <si>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</si>
  <si>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</si>
  <si>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</si>
  <si>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</si>
  <si>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</si>
  <si>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</si>
  <si>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</si>
  <si>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</si>
  <si>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</si>
  <si>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</si>
  <si>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</si>
  <si>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</si>
  <si>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</si>
  <si>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</si>
  <si>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</si>
  <si>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</si>
  <si>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</si>
  <si>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</si>
  <si>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</si>
  <si>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</si>
  <si>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</si>
  <si>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</si>
  <si>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</si>
  <si>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</si>
  <si>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</si>
  <si>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</si>
  <si>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</si>
  <si>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</si>
  <si>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</si>
  <si>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</si>
  <si>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</si>
  <si>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</si>
  <si>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</si>
  <si>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</si>
  <si>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</si>
  <si>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</si>
  <si>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</si>
  <si>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</si>
  <si>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</si>
  <si>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</si>
  <si>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</si>
  <si>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</si>
  <si>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</si>
  <si>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</si>
  <si>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</si>
  <si>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</si>
  <si>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</si>
  <si>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</si>
  <si>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</si>
  <si>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</si>
  <si>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</si>
  <si>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</si>
  <si>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</si>
  <si>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</si>
  <si>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</si>
  <si>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</si>
  <si>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</si>
  <si>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</si>
  <si>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</si>
  <si>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</si>
  <si>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</si>
  <si>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</si>
  <si>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</si>
  <si>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</si>
  <si>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</si>
  <si>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</si>
  <si>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</si>
  <si>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</si>
  <si>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</si>
  <si>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</si>
  <si>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</si>
  <si>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</si>
  <si>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</si>
  <si>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</si>
  <si>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</si>
  <si>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</si>
  <si>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</si>
  <si>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</si>
  <si>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</si>
  <si>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</si>
  <si>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</si>
  <si>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</si>
  <si>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</si>
  <si>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</si>
  <si>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</si>
  <si>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</si>
  <si>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</si>
  <si>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</si>
  <si>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</si>
  <si>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</si>
  <si>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</si>
  <si>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</si>
  <si>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</si>
  <si>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</si>
  <si>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</si>
  <si>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</si>
  <si>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</si>
  <si>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</si>
  <si>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</si>
  <si>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</si>
  <si>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</si>
  <si>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</si>
  <si>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</si>
  <si>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</si>
  <si>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</si>
  <si>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</si>
  <si>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</si>
  <si>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</si>
  <si>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</si>
  <si>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</si>
  <si>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</si>
  <si>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</si>
  <si>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</si>
  <si>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</si>
  <si>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</si>
  <si>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</si>
  <si>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</si>
  <si>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</si>
  <si>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</si>
  <si>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</si>
  <si>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</si>
  <si>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</si>
  <si>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</si>
  <si>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</si>
  <si>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</si>
  <si>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</si>
  <si>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</si>
  <si>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</si>
  <si>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</si>
  <si>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</si>
  <si>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</si>
  <si>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</si>
  <si>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</si>
  <si>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</si>
  <si>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</si>
  <si>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</si>
  <si>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</si>
  <si>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</si>
  <si>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</si>
  <si>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</si>
  <si>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</si>
  <si>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</si>
  <si>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</si>
  <si>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</si>
  <si>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</si>
  <si>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</si>
  <si>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</si>
  <si>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</si>
  <si>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</si>
  <si>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</si>
  <si>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</si>
  <si>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</si>
  <si>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</si>
  <si>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</si>
  <si>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</si>
  <si>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</si>
  <si>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</si>
  <si>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</si>
  <si>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</si>
  <si>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</si>
  <si>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</si>
  <si>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</si>
  <si>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</si>
  <si>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</si>
  <si>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</si>
  <si>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</si>
  <si>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</si>
  <si>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</si>
  <si>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</si>
  <si>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</si>
  <si>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</si>
  <si>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</si>
  <si>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</si>
  <si>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</si>
  <si>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</si>
  <si>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</si>
  <si>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</si>
  <si>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</si>
  <si>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</si>
  <si>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</si>
  <si>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</si>
  <si>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</si>
  <si>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</si>
  <si>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</si>
  <si>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</si>
  <si>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</si>
  <si>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</si>
  <si>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</si>
  <si>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</si>
  <si>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</si>
  <si>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</si>
  <si>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</si>
  <si>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</si>
  <si>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</si>
  <si>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</si>
  <si>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</si>
  <si>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</si>
  <si>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</si>
  <si>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</si>
  <si>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</si>
  <si>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</si>
  <si>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</si>
  <si>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</si>
  <si>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</si>
  <si>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</si>
  <si>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</si>
  <si>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</si>
  <si>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</si>
  <si>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</si>
  <si>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</si>
  <si>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</si>
  <si>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</si>
  <si>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</si>
  <si>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</si>
  <si>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</si>
  <si>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</si>
  <si>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</si>
  <si>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</si>
  <si>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</si>
  <si>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</si>
  <si>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</si>
  <si>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</si>
  <si>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</si>
  <si>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</si>
  <si>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</si>
  <si>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</si>
  <si>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</si>
  <si>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</si>
  <si>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</si>
  <si>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</si>
  <si>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</si>
  <si>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</si>
  <si>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</si>
  <si>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</si>
  <si>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</si>
  <si>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</si>
  <si>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</si>
  <si>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</si>
  <si>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</si>
  <si>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</si>
  <si>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</si>
  <si>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</si>
  <si>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</si>
  <si>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</si>
  <si>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</si>
  <si>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</si>
  <si>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</si>
  <si>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</si>
  <si>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</si>
  <si>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</si>
  <si>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</si>
  <si>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</si>
  <si>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</si>
  <si>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</si>
  <si>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</si>
  <si>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</si>
  <si>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</si>
  <si>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</si>
  <si>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</si>
  <si>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</si>
  <si>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</si>
  <si>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</si>
  <si>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</si>
  <si>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</si>
  <si>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</si>
  <si>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</si>
  <si>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</si>
  <si>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</si>
  <si>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</si>
  <si>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</si>
  <si>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</si>
  <si>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</si>
  <si>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</si>
  <si>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</si>
  <si>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</si>
  <si>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</si>
  <si>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</si>
  <si>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</si>
  <si>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</si>
  <si>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</si>
  <si>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</si>
  <si>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</si>
  <si>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</si>
  <si>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</si>
  <si>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</si>
  <si>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</si>
  <si>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</si>
  <si>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</si>
  <si>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</si>
  <si>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</si>
  <si>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</si>
  <si>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</si>
  <si>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</si>
  <si>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</si>
  <si>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</si>
  <si>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</si>
  <si>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</si>
  <si>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</si>
  <si>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</si>
  <si>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</si>
  <si>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</si>
  <si>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</si>
  <si>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</si>
  <si>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</si>
  <si>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</si>
  <si>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</si>
  <si>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</si>
  <si>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</si>
  <si>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</si>
  <si>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</si>
  <si>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</si>
  <si>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</si>
  <si>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</si>
  <si>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</si>
  <si>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</si>
  <si>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</si>
  <si>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</si>
  <si>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</si>
  <si>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</si>
  <si>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</si>
  <si>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</si>
  <si>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</si>
  <si>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</si>
  <si>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</si>
  <si>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</si>
  <si>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</si>
  <si>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</si>
  <si>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</si>
  <si>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</si>
  <si>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</si>
  <si>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</si>
  <si>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</si>
  <si>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</si>
  <si>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</si>
  <si>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</si>
  <si>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</si>
  <si>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</si>
  <si>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</si>
  <si>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</si>
  <si>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</si>
  <si>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</si>
  <si>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</si>
  <si>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</si>
  <si>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</si>
  <si>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</si>
  <si>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</si>
  <si>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</si>
  <si>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</si>
  <si>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</si>
  <si>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</si>
  <si>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</si>
  <si>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</si>
  <si>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</si>
  <si>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</si>
  <si>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</si>
  <si>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</si>
  <si>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</si>
  <si>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</si>
  <si>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</si>
  <si>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</si>
  <si>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</si>
  <si>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</si>
  <si>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</si>
  <si>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</si>
  <si>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</si>
  <si>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</si>
  <si>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</si>
  <si>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</si>
  <si>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</si>
  <si>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</si>
  <si>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</si>
  <si>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</si>
  <si>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</si>
  <si>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</si>
  <si>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</si>
  <si>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</si>
  <si>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</si>
  <si>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</si>
  <si>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</si>
  <si>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</si>
  <si>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</si>
  <si>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</si>
  <si>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</si>
  <si>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</si>
  <si>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</si>
  <si>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</si>
  <si>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</si>
  <si>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</si>
  <si>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</si>
  <si>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</si>
  <si>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</si>
  <si>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</si>
  <si>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</si>
  <si>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</si>
  <si>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</si>
  <si>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</si>
  <si>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</si>
  <si>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</si>
  <si>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</si>
  <si>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</si>
  <si>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</si>
  <si>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</si>
  <si>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</si>
  <si>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</si>
  <si>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</si>
  <si>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</si>
  <si>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</si>
  <si>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</si>
  <si>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</si>
  <si>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</si>
  <si>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</si>
  <si>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</si>
  <si>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</si>
  <si>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</si>
  <si>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</si>
  <si>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</si>
  <si>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</si>
  <si>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</si>
  <si>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</si>
  <si>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</si>
  <si>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</si>
  <si>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</si>
  <si>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</si>
  <si>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</si>
  <si>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</si>
  <si>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</si>
  <si>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</si>
  <si>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</si>
  <si>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</si>
  <si>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</si>
  <si>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</si>
  <si>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</si>
  <si>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</si>
  <si>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</si>
  <si>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</si>
  <si>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</si>
  <si>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</si>
  <si>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</si>
  <si>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</si>
  <si>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</si>
  <si>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</si>
  <si>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</si>
  <si>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</si>
  <si>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</si>
  <si>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</si>
  <si>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</si>
  <si>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</si>
  <si>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</si>
  <si>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</si>
  <si>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</si>
  <si>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</si>
  <si>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</si>
  <si>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</si>
  <si>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</si>
  <si>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</si>
  <si>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</si>
  <si>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</si>
  <si>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</si>
  <si>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</si>
  <si>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</si>
  <si>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</si>
  <si>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</si>
  <si>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</si>
  <si>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</si>
  <si>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</si>
  <si>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</si>
  <si>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</si>
  <si>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</si>
  <si>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</si>
  <si>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</si>
  <si>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</si>
  <si>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</si>
  <si>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</si>
  <si>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</si>
  <si>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</si>
  <si>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</si>
  <si>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</si>
  <si>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</si>
  <si>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</si>
  <si>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</si>
  <si>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</si>
  <si>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</si>
  <si>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</si>
  <si>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</si>
  <si>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</si>
  <si>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</si>
  <si>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</si>
  <si>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</si>
  <si>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</si>
  <si>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</si>
  <si>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</si>
  <si>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</si>
  <si>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</si>
  <si>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</si>
  <si>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</si>
  <si>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</si>
  <si>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</si>
  <si>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</si>
  <si>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</si>
  <si>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</si>
  <si>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</si>
  <si>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</si>
  <si>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</si>
  <si>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</si>
  <si>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</si>
  <si>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</si>
  <si>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</si>
  <si>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</si>
  <si>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</si>
  <si>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</si>
  <si>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</si>
  <si>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</si>
  <si>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</si>
  <si>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</si>
  <si>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</si>
  <si>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</si>
  <si>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</si>
  <si>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</si>
  <si>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</si>
  <si>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</si>
  <si>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</si>
  <si>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</si>
  <si>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</si>
  <si>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</si>
  <si>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</si>
  <si>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</si>
  <si>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</si>
  <si>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</si>
  <si>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</si>
  <si>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</si>
  <si>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</si>
  <si>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</si>
  <si>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</si>
  <si>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</si>
  <si>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</si>
  <si>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</si>
  <si>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</si>
  <si>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</si>
  <si>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</si>
  <si>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</si>
  <si>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</si>
  <si>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</si>
  <si>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</si>
  <si>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</si>
  <si>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</si>
  <si>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</si>
  <si>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</si>
  <si>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</si>
  <si>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</si>
  <si>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</si>
  <si>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</si>
  <si>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</si>
  <si>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</si>
  <si>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</si>
  <si>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</si>
  <si>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</si>
  <si>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</si>
  <si>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</si>
  <si>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</si>
  <si>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</si>
  <si>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</si>
  <si>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</si>
  <si>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</si>
  <si>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</si>
  <si>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</si>
  <si>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</si>
  <si>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</si>
  <si>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</si>
  <si>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</si>
  <si>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</si>
  <si>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</si>
  <si>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</si>
  <si>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</si>
  <si>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</si>
  <si>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</si>
  <si>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</si>
  <si>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</si>
  <si>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</si>
  <si>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</si>
  <si>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</si>
  <si>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</si>
  <si>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</si>
  <si>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</si>
  <si>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</si>
  <si>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</si>
  <si>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</si>
  <si>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</si>
  <si>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</si>
  <si>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</si>
  <si>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</si>
  <si>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</si>
  <si>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</si>
  <si>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</si>
  <si>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</si>
  <si>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</si>
  <si>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</si>
  <si>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</si>
  <si>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</si>
  <si>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</si>
  <si>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</si>
  <si>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</si>
  <si>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</si>
  <si>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</si>
  <si>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</si>
  <si>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</si>
  <si>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</si>
  <si>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</si>
  <si>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</si>
  <si>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</si>
  <si>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</si>
  <si>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</si>
  <si>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</si>
  <si>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</si>
  <si>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</si>
  <si>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</si>
  <si>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</si>
  <si>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</si>
  <si>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</si>
  <si>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</si>
  <si>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</si>
  <si>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</si>
  <si>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</si>
  <si>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</si>
  <si>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</si>
  <si>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</si>
  <si>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</si>
  <si>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</si>
  <si>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</si>
  <si>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</si>
  <si>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</si>
  <si>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</si>
  <si>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</si>
  <si>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</si>
  <si>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</si>
  <si>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</si>
  <si>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</si>
  <si>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</si>
  <si>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</si>
  <si>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</si>
  <si>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</si>
  <si>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</si>
  <si>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</si>
  <si>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</si>
  <si>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</si>
  <si>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</si>
  <si>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</si>
  <si>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</si>
  <si>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</si>
  <si>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</si>
  <si>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</si>
  <si>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</si>
  <si>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</si>
  <si>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</si>
  <si>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</si>
  <si>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</si>
  <si>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</si>
  <si>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</si>
  <si>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</si>
  <si>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</si>
  <si>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</si>
  <si>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</si>
  <si>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</si>
  <si>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</si>
  <si>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</si>
  <si>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</si>
  <si>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</si>
  <si>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</si>
  <si>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</si>
  <si>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</si>
  <si>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</si>
  <si>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</si>
  <si>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</si>
  <si>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</si>
  <si>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</si>
  <si>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</si>
  <si>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</si>
  <si>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</si>
  <si>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</si>
  <si>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</si>
  <si>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</si>
  <si>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</si>
  <si>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</si>
  <si>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</si>
  <si>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</si>
  <si>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</si>
  <si>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</si>
  <si>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</si>
  <si>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</si>
  <si>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</si>
  <si>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</si>
  <si>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</si>
  <si>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</si>
  <si>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</si>
  <si>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</si>
  <si>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</si>
  <si>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</si>
  <si>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</si>
  <si>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</si>
  <si>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</si>
  <si>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</si>
  <si>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</si>
  <si>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</si>
  <si>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</si>
  <si>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</si>
  <si>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</si>
  <si>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</si>
  <si>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</si>
  <si>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</si>
  <si>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</si>
  <si>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</si>
  <si>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</si>
  <si>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</si>
  <si>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</si>
  <si>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</si>
  <si>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</si>
  <si>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</si>
  <si>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</si>
  <si>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</si>
  <si>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</si>
  <si>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</si>
  <si>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</si>
  <si>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</si>
  <si>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</si>
  <si>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</si>
  <si>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</si>
  <si>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</si>
  <si>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</si>
  <si>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</si>
  <si>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</si>
  <si>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</si>
  <si>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</si>
  <si>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</si>
  <si>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</si>
  <si>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</si>
  <si>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</si>
  <si>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</si>
  <si>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</si>
  <si>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</si>
  <si>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</si>
  <si>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</si>
  <si>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</si>
  <si>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</si>
  <si>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</si>
  <si>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</si>
  <si>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</si>
  <si>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</si>
  <si>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</si>
  <si>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</si>
  <si>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</si>
  <si>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</si>
  <si>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</si>
  <si>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</si>
  <si>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</si>
  <si>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</si>
  <si>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</si>
  <si>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</si>
  <si>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</si>
  <si>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</si>
  <si>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</si>
  <si>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</si>
  <si>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</si>
  <si>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</si>
  <si>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</si>
  <si>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</si>
  <si>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</si>
  <si>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</si>
  <si>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</si>
  <si>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</si>
  <si>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</si>
  <si>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</si>
  <si>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</si>
  <si>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</si>
  <si>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</si>
  <si>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</si>
  <si>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</si>
  <si>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</si>
  <si>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</si>
  <si>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</si>
  <si>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</si>
  <si>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</si>
  <si>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</si>
  <si>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</si>
  <si>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</si>
  <si>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</si>
  <si>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</si>
  <si>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</si>
  <si>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</si>
  <si>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</si>
  <si>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</si>
  <si>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</si>
  <si>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</si>
  <si>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</si>
  <si>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</si>
  <si>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</si>
  <si>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</si>
  <si>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</si>
  <si>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</si>
  <si>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</si>
  <si>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</si>
  <si>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</si>
  <si>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</si>
  <si>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</si>
  <si>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</si>
  <si>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</si>
  <si>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</si>
  <si>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</si>
  <si>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</si>
  <si>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</si>
  <si>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</si>
  <si>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</si>
  <si>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</si>
  <si>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</si>
  <si>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</si>
  <si>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</si>
  <si>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</si>
  <si>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</si>
  <si>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</si>
  <si>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</si>
  <si>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</si>
  <si>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</si>
  <si>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</si>
  <si>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</si>
  <si>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</si>
  <si>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</si>
  <si>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</si>
  <si>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</si>
  <si>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</si>
  <si>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</si>
  <si>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</si>
  <si>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</si>
  <si>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</si>
  <si>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</si>
  <si>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</si>
  <si>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</si>
  <si>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</si>
  <si>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</si>
  <si>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</si>
  <si>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</si>
  <si>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</si>
  <si>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</si>
  <si>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</si>
  <si>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</si>
  <si>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</si>
  <si>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</si>
  <si>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</si>
  <si>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</si>
  <si>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</si>
  <si>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</si>
  <si>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</si>
  <si>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</si>
  <si>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</si>
  <si>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</si>
  <si>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</si>
  <si>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</si>
  <si>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</si>
  <si>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</si>
  <si>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</si>
  <si>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</si>
  <si>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</si>
  <si>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</si>
  <si>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</si>
  <si>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</si>
  <si>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</si>
  <si>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</si>
  <si>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</si>
  <si>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</si>
  <si>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</si>
  <si>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</si>
  <si>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</si>
  <si>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</si>
  <si>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</si>
  <si>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</si>
  <si>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</si>
  <si>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</si>
  <si>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</si>
  <si>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</si>
  <si>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</si>
  <si>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</si>
  <si>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</si>
  <si>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</si>
  <si>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</si>
  <si>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</si>
  <si>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</si>
  <si>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</si>
  <si>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</si>
  <si>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</si>
  <si>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</si>
  <si>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</si>
  <si>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</si>
  <si>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</si>
  <si>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</si>
  <si>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</si>
  <si>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</si>
  <si>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</si>
  <si>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</si>
  <si>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</si>
  <si>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</si>
  <si>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</si>
  <si>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</si>
  <si>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</si>
  <si>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</si>
  <si>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</si>
  <si>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</si>
  <si>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</si>
  <si>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</si>
  <si>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</si>
  <si>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</si>
  <si>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</si>
  <si>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</si>
  <si>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</si>
  <si>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</si>
  <si>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</si>
  <si>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</si>
  <si>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</si>
  <si>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</si>
  <si>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</si>
  <si>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</si>
  <si>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</si>
  <si>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</si>
  <si>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</si>
  <si>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</si>
  <si>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</si>
  <si>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</si>
  <si>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</si>
  <si>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</si>
  <si>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</si>
  <si>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</si>
  <si>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</si>
  <si>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</si>
  <si>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</si>
  <si>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</si>
  <si>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</si>
  <si>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</si>
  <si>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</si>
  <si>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</si>
  <si>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</si>
  <si>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</si>
  <si>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</si>
  <si>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</si>
  <si>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</si>
  <si>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</si>
  <si>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</si>
  <si>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</si>
  <si>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</si>
  <si>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</si>
  <si>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</si>
  <si>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</si>
  <si>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</si>
  <si>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</si>
  <si>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</si>
  <si>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</si>
  <si>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</si>
  <si>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</si>
  <si>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</si>
  <si>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</si>
  <si>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</si>
  <si>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</si>
  <si>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</si>
  <si>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</si>
  <si>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</si>
  <si>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</si>
  <si>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</si>
  <si>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</si>
  <si>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</si>
  <si>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</si>
  <si>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</si>
  <si>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</si>
  <si>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</si>
  <si>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</si>
  <si>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</si>
  <si>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</si>
  <si>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</si>
  <si>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</si>
  <si>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</si>
  <si>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</si>
  <si>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</si>
  <si>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</si>
  <si>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</si>
  <si>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</si>
  <si>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</si>
  <si>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</si>
  <si>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</si>
  <si>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</si>
  <si>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</si>
  <si>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</si>
  <si>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</si>
  <si>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</si>
  <si>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</si>
  <si>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</si>
  <si>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</si>
  <si>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</si>
  <si>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</si>
  <si>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</si>
  <si>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</si>
  <si>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</si>
  <si>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</si>
  <si>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</si>
  <si>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</si>
  <si>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</si>
  <si>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</si>
  <si>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</si>
  <si>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</si>
  <si>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</si>
  <si>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</si>
  <si>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</si>
  <si>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</si>
  <si>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</si>
  <si>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</si>
  <si>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</si>
  <si>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</si>
  <si>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</si>
  <si>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</si>
  <si>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</si>
  <si>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</si>
  <si>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</si>
  <si>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</si>
  <si>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</si>
  <si>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</si>
  <si>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</si>
  <si>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</si>
  <si>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</si>
  <si>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</si>
  <si>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</si>
  <si>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</si>
  <si>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</si>
  <si>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</si>
  <si>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</si>
  <si>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</si>
  <si>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</si>
  <si>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</si>
  <si>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</si>
  <si>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</si>
  <si>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</si>
  <si>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</si>
  <si>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</si>
  <si>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</si>
  <si>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</si>
  <si>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</si>
  <si>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</si>
  <si>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</si>
  <si>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</si>
  <si>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</si>
  <si>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</si>
  <si>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</si>
  <si>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</si>
  <si>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</si>
  <si>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</si>
  <si>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</si>
  <si>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</si>
  <si>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</si>
  <si>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</si>
  <si>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</si>
  <si>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</si>
  <si>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</si>
  <si>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</si>
  <si>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</si>
  <si>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</si>
  <si>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</si>
  <si>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</si>
  <si>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</si>
  <si>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</si>
  <si>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</si>
  <si>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</si>
  <si>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</si>
  <si>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</si>
  <si>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</si>
  <si>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</si>
  <si>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</si>
  <si>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</si>
  <si>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</si>
  <si>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</si>
  <si>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</si>
  <si>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</si>
  <si>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</si>
  <si>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</si>
  <si>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</si>
  <si>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</si>
  <si>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</si>
  <si>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</si>
  <si>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</si>
  <si>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</si>
  <si>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</si>
  <si>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</si>
  <si>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</si>
  <si>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</si>
  <si>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</si>
  <si>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</si>
  <si>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</si>
  <si>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</si>
  <si>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</si>
  <si>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</si>
  <si>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</si>
  <si>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</si>
  <si>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</si>
  <si>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</si>
  <si>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</si>
  <si>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</si>
  <si>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</si>
  <si>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</si>
  <si>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</si>
  <si>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</si>
  <si>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</si>
  <si>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</si>
  <si>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</si>
  <si>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</si>
  <si>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</si>
  <si>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</si>
  <si>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</si>
  <si>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</si>
  <si>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</si>
  <si>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</si>
  <si>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</si>
  <si>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</si>
  <si>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</si>
  <si>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</si>
  <si>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</si>
  <si>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</si>
  <si>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</si>
  <si>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</si>
  <si>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</si>
  <si>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</si>
  <si>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</si>
  <si>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</si>
  <si>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</si>
  <si>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</si>
  <si>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</si>
  <si>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</si>
  <si>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</si>
  <si>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</si>
  <si>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</si>
  <si>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</si>
  <si>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</si>
  <si>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</si>
  <si>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</si>
  <si>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</si>
  <si>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</si>
  <si>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</si>
  <si>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</si>
  <si>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</si>
  <si>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</si>
  <si>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</si>
  <si>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</si>
  <si>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</si>
  <si>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</si>
  <si>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</si>
  <si>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</si>
  <si>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</si>
  <si>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</si>
  <si>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</si>
  <si>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</si>
  <si>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</si>
  <si>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</si>
  <si>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</si>
  <si>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</si>
  <si>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</si>
  <si>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</si>
  <si>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</si>
  <si>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</si>
  <si>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</si>
  <si>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</si>
  <si>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</si>
  <si>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</si>
  <si>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</si>
  <si>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</si>
  <si>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</si>
  <si>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</si>
  <si>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</si>
  <si>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</si>
  <si>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</si>
  <si>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</si>
  <si>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</si>
  <si>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</si>
  <si>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</si>
  <si>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</si>
  <si>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</si>
  <si>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</si>
  <si>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</si>
  <si>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</si>
  <si>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</si>
  <si>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</si>
  <si>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</si>
  <si>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</si>
  <si>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</si>
  <si>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</si>
  <si>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</si>
  <si>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</si>
  <si>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</si>
  <si>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</si>
  <si>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</si>
  <si>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</si>
  <si>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</si>
  <si>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</si>
  <si>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</si>
  <si>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</si>
  <si>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</si>
  <si>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</si>
  <si>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</si>
  <si>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</si>
  <si>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</si>
  <si>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</si>
  <si>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</si>
  <si>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</si>
  <si>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</si>
  <si>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</si>
  <si>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</si>
  <si>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</si>
  <si>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</si>
  <si>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</si>
  <si>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</si>
  <si>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</si>
  <si>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</si>
  <si>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</si>
  <si>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</si>
  <si>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</si>
  <si>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</si>
  <si>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</si>
  <si>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</si>
  <si>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</si>
  <si>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</si>
  <si>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</si>
  <si>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</si>
  <si>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</si>
  <si>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</si>
  <si>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</si>
  <si>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</si>
  <si>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</si>
  <si>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</si>
  <si>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</si>
  <si>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</si>
  <si>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</si>
  <si>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</si>
  <si>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</si>
  <si>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</si>
  <si>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</si>
  <si>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</si>
  <si>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</si>
  <si>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</si>
  <si>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</si>
  <si>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</si>
  <si>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</si>
  <si>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</si>
  <si>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</si>
  <si>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</si>
  <si>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</si>
  <si>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</si>
  <si>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</si>
  <si>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</si>
  <si>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</si>
  <si>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</si>
  <si>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</si>
  <si>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</si>
  <si>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</si>
  <si>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</si>
  <si>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</si>
  <si>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</si>
  <si>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</si>
  <si>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</si>
  <si>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</si>
  <si>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</si>
  <si>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</si>
  <si>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</si>
  <si>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</si>
  <si>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</si>
  <si>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</si>
  <si>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</si>
  <si>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</si>
  <si>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</si>
  <si>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</si>
  <si>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</si>
  <si>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</si>
  <si>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</si>
  <si>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</si>
  <si>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</si>
  <si>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</si>
  <si>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</si>
  <si>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</si>
  <si>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</si>
  <si>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</si>
  <si>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</si>
  <si>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</si>
  <si>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</si>
  <si>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</si>
  <si>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</si>
  <si>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</si>
  <si>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</si>
  <si>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</si>
  <si>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</si>
  <si>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</si>
  <si>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</si>
  <si>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</si>
  <si>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</si>
  <si>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</si>
  <si>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</si>
  <si>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</si>
  <si>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</si>
  <si>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</si>
  <si>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</si>
  <si>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</si>
  <si>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</si>
  <si>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</si>
  <si>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</si>
  <si>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</si>
  <si>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</si>
  <si>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</si>
  <si>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</si>
  <si>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</si>
  <si>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</si>
  <si>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</si>
  <si>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</si>
  <si>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</si>
  <si>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</si>
  <si>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</si>
  <si>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</si>
  <si>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</si>
  <si>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</si>
  <si>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</si>
  <si>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</si>
  <si>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</si>
  <si>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</si>
  <si>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</si>
  <si>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</si>
  <si>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</si>
  <si>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</si>
  <si>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</si>
  <si>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</si>
  <si>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</si>
  <si>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</si>
  <si>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</si>
  <si>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</si>
  <si>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</si>
  <si>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</si>
  <si>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</si>
  <si>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</si>
  <si>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</si>
  <si>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</si>
  <si>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</si>
  <si>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</si>
  <si>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</si>
  <si>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</si>
  <si>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</si>
  <si>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</si>
  <si>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</si>
  <si>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</si>
  <si>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</si>
  <si>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</si>
  <si>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</si>
  <si>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</si>
  <si>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</si>
  <si>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</si>
  <si>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</si>
  <si>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</si>
  <si>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</si>
  <si>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</si>
  <si>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</si>
  <si>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</si>
  <si>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</si>
  <si>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</si>
  <si>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</si>
  <si>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</si>
  <si>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</si>
  <si>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</si>
  <si>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</si>
  <si>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</si>
  <si>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</si>
  <si>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</si>
  <si>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</si>
  <si>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</si>
  <si>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</si>
  <si>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</si>
  <si>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</si>
  <si>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</si>
  <si>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</si>
  <si>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</si>
  <si>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</si>
  <si>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</si>
  <si>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</si>
  <si>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</si>
  <si>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</si>
  <si>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</si>
  <si>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</si>
  <si>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</si>
  <si>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</si>
  <si>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</si>
  <si>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</si>
  <si>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</si>
  <si>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</si>
  <si>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</si>
  <si>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</si>
  <si>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</si>
  <si>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</si>
  <si>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</si>
  <si>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</si>
  <si>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</si>
  <si>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</si>
  <si>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</si>
  <si>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</si>
  <si>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</si>
  <si>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</si>
  <si>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</si>
  <si>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</si>
  <si>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</si>
  <si>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</si>
  <si>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</si>
  <si>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</si>
  <si>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</si>
  <si>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</si>
  <si>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</si>
  <si>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</si>
  <si>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</si>
  <si>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</si>
  <si>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</si>
  <si>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</si>
  <si>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</si>
  <si>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</si>
  <si>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</si>
  <si>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</si>
  <si>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</si>
  <si>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</si>
  <si>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</si>
  <si>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</si>
  <si>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</si>
  <si>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</si>
  <si>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</si>
  <si>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</si>
  <si>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</si>
  <si>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</si>
  <si>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</si>
  <si>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</si>
  <si>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</si>
  <si>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</si>
  <si>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</si>
  <si>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</si>
  <si>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</si>
  <si>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</si>
  <si>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</si>
  <si>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</si>
  <si>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</si>
  <si>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</si>
  <si>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</si>
  <si>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</si>
  <si>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</si>
  <si>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</si>
  <si>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</si>
  <si>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</si>
  <si>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</si>
  <si>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</si>
  <si>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</si>
  <si>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</si>
  <si>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</si>
  <si>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</si>
  <si>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</si>
  <si>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</si>
  <si>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</si>
  <si>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</si>
  <si>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</si>
  <si>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</si>
  <si>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</si>
  <si>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</si>
  <si>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</si>
  <si>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</si>
  <si>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</si>
  <si>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</si>
  <si>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</si>
  <si>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</si>
  <si>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</si>
  <si>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</si>
  <si>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</si>
  <si>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</si>
  <si>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</si>
  <si>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</si>
  <si>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</si>
  <si>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</si>
  <si>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</si>
  <si>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</si>
  <si>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</si>
  <si>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</si>
  <si>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</si>
  <si>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</si>
  <si>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</si>
  <si>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</si>
  <si>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</si>
  <si>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</si>
  <si>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</si>
  <si>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</si>
  <si>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</si>
  <si>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</si>
  <si>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</si>
  <si>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</si>
  <si>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</si>
  <si>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</si>
  <si>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</si>
  <si>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</si>
  <si>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</si>
  <si>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</si>
  <si>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</si>
  <si>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</si>
  <si>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</si>
  <si>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</si>
  <si>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</si>
  <si>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</si>
  <si>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</si>
  <si>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</si>
  <si>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</si>
  <si>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</si>
  <si>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</si>
  <si>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</si>
  <si>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</si>
  <si>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</si>
  <si>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</si>
  <si>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</si>
  <si>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</si>
  <si>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</si>
  <si>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</si>
  <si>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</si>
  <si>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</si>
  <si>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</si>
  <si>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</si>
  <si>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</si>
  <si>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</si>
  <si>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</si>
  <si>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</si>
  <si>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</si>
  <si>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</si>
  <si>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</si>
  <si>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</si>
  <si>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</si>
  <si>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</si>
  <si>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</si>
  <si>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</si>
  <si>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</si>
  <si>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</si>
  <si>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</si>
  <si>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</si>
  <si>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</si>
  <si>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</si>
  <si>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</si>
  <si>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</si>
  <si>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</si>
  <si>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</si>
  <si>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</si>
  <si>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</si>
  <si>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</si>
  <si>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</si>
  <si>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</si>
  <si>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</si>
  <si>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</si>
  <si>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</si>
  <si>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</si>
  <si>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</si>
  <si>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</si>
  <si>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</si>
  <si>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</si>
  <si>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</si>
  <si>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</si>
  <si>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</si>
  <si>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</si>
  <si>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</si>
  <si>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</si>
  <si>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</si>
  <si>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</si>
  <si>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</si>
  <si>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</si>
  <si>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</si>
  <si>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</si>
  <si>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</si>
  <si>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</si>
  <si>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</si>
  <si>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</si>
  <si>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</si>
  <si>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</si>
  <si>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</si>
  <si>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</si>
  <si>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</si>
  <si>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</si>
  <si>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</si>
  <si>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</si>
  <si>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</si>
  <si>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</si>
  <si>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</si>
  <si>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</si>
  <si>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</si>
  <si>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</si>
  <si>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</si>
  <si>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</si>
  <si>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</si>
  <si>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</si>
  <si>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</si>
  <si>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</si>
  <si>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</si>
  <si>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</si>
  <si>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</si>
  <si>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</si>
  <si>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</si>
  <si>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</si>
  <si>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</si>
  <si>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</si>
  <si>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</si>
  <si>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</si>
  <si>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</si>
  <si>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</si>
  <si>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</si>
  <si>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</si>
  <si>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</si>
  <si>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</si>
  <si>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</si>
  <si>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</si>
  <si>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</si>
  <si>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</si>
  <si>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</si>
  <si>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</si>
  <si>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</si>
  <si>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</si>
  <si>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</si>
  <si>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</si>
  <si>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</si>
  <si>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</si>
  <si>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</si>
  <si>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</si>
  <si>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</si>
  <si>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</si>
  <si>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</si>
  <si>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</si>
  <si>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</si>
  <si>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</si>
  <si>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</si>
  <si>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</si>
  <si>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</si>
  <si>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</si>
  <si>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</si>
  <si>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</si>
  <si>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</si>
  <si>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</si>
  <si>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</si>
  <si>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</si>
  <si>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</si>
  <si>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</si>
  <si>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</si>
  <si>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</si>
  <si>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</si>
  <si>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</si>
  <si>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</si>
  <si>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</si>
  <si>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</si>
  <si>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</si>
  <si>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</si>
  <si>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</si>
  <si>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</si>
  <si>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</si>
  <si>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</si>
  <si>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</si>
  <si>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</si>
  <si>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</si>
  <si>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</si>
  <si>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</si>
  <si>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</si>
  <si>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</si>
  <si>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</si>
  <si>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</si>
  <si>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</si>
  <si>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</si>
  <si>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</si>
  <si>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</si>
  <si>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</si>
  <si>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</si>
  <si>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</si>
  <si>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</si>
  <si>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</si>
  <si>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</si>
  <si>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</si>
  <si>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</si>
  <si>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</si>
  <si>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</si>
  <si>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</si>
  <si>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</si>
  <si>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</si>
  <si>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</si>
  <si>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</si>
  <si>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</si>
  <si>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</si>
  <si>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</si>
  <si>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</si>
  <si>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</si>
  <si>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</si>
  <si>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</si>
  <si>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</si>
  <si>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</si>
  <si>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</si>
  <si>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</si>
  <si>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</si>
  <si>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</si>
  <si>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</si>
  <si>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</si>
  <si>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</si>
  <si>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</si>
  <si>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</si>
  <si>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</si>
  <si>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</si>
  <si>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</si>
  <si>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</si>
  <si>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</si>
  <si>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</si>
  <si>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</si>
  <si>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</si>
  <si>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</si>
  <si>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</si>
  <si>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</si>
  <si>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</si>
  <si>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</si>
  <si>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</si>
  <si>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</si>
  <si>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</si>
  <si>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</si>
  <si>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</si>
  <si>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</si>
  <si>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</si>
  <si>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</si>
  <si>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</si>
  <si>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</si>
  <si>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</si>
  <si>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</si>
  <si>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</si>
  <si>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</si>
  <si>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</si>
  <si>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</si>
  <si>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</si>
  <si>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</si>
  <si>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</si>
  <si>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</si>
  <si>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</si>
  <si>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</si>
  <si>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</si>
  <si>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</si>
  <si>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</si>
  <si>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</si>
  <si>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</si>
  <si>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</si>
  <si>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</si>
  <si>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</si>
  <si>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</si>
  <si>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</si>
  <si>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</si>
  <si>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</si>
  <si>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</si>
  <si>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</si>
  <si>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</si>
  <si>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</si>
  <si>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</si>
  <si>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</si>
  <si>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</si>
  <si>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</si>
  <si>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</si>
  <si>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</si>
  <si>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</si>
  <si>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</si>
  <si>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</si>
  <si>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</si>
  <si>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</si>
  <si>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</si>
  <si>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</si>
  <si>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</si>
  <si>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</si>
  <si>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</si>
  <si>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</si>
  <si>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</si>
  <si>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</si>
  <si>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</si>
  <si>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</si>
  <si>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</si>
  <si>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</si>
  <si>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</si>
  <si>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</si>
  <si>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</si>
  <si>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</si>
  <si>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</si>
  <si>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</si>
  <si>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</si>
  <si>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</si>
  <si>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</si>
  <si>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</si>
  <si>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</si>
  <si>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</si>
  <si>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</si>
  <si>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</si>
  <si>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</si>
  <si>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</si>
  <si>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</si>
  <si>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</si>
  <si>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</si>
  <si>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</si>
  <si>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</si>
  <si>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</si>
  <si>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</si>
  <si>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</si>
  <si>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</si>
  <si>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</si>
  <si>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</si>
  <si>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</si>
  <si>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</si>
  <si>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</si>
  <si>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</si>
  <si>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</si>
  <si>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</si>
  <si>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</si>
  <si>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</si>
  <si>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</si>
  <si>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</si>
  <si>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</si>
  <si>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</si>
  <si>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</si>
  <si>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</si>
  <si>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</si>
  <si>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</si>
  <si>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</si>
  <si>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</si>
  <si>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</si>
  <si>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</si>
  <si>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</si>
  <si>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</si>
  <si>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</si>
  <si>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</si>
  <si>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</si>
  <si>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</si>
  <si>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</si>
  <si>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</si>
  <si>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</si>
  <si>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</si>
  <si>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</si>
  <si>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</si>
  <si>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</si>
  <si>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</si>
  <si>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</si>
  <si>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</si>
  <si>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</si>
  <si>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</si>
  <si>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</si>
  <si>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</si>
  <si>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</si>
  <si>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</si>
  <si>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</si>
  <si>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</si>
  <si>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</si>
  <si>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</si>
  <si>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</si>
  <si>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</si>
  <si>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</si>
  <si>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</si>
  <si>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</si>
  <si>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</si>
  <si>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</si>
  <si>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</si>
  <si>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</si>
  <si>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</si>
  <si>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</si>
  <si>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</si>
  <si>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</si>
  <si>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</si>
  <si>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</si>
  <si>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</si>
  <si>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</si>
  <si>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</si>
  <si>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</si>
  <si>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</si>
  <si>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</si>
  <si>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</si>
  <si>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</si>
  <si>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</si>
  <si>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</si>
  <si>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</si>
  <si>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</si>
  <si>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</si>
  <si>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</si>
  <si>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</si>
  <si>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</si>
  <si>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</si>
  <si>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</si>
  <si>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</si>
  <si>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</si>
  <si>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</si>
  <si>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</si>
  <si>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</si>
  <si>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</si>
  <si>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</si>
  <si>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</si>
  <si>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</si>
  <si>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</si>
  <si>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</si>
  <si>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</si>
  <si>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</si>
  <si>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</si>
  <si>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</si>
  <si>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</si>
  <si>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</si>
  <si>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</si>
  <si>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</si>
  <si>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</si>
  <si>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</si>
  <si>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</si>
  <si>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</si>
  <si>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</si>
  <si>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</si>
  <si>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</si>
  <si>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</si>
  <si>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</si>
  <si>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</si>
  <si>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</si>
  <si>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</si>
  <si>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</si>
  <si>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</si>
  <si>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</si>
  <si>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</si>
  <si>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</si>
  <si>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</si>
  <si>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</si>
  <si>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</si>
  <si>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</si>
  <si>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</si>
  <si>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</si>
  <si>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</si>
  <si>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</si>
  <si>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</si>
  <si>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</si>
  <si>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</si>
  <si>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</si>
  <si>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</si>
  <si>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</si>
  <si>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</si>
  <si>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</si>
  <si>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</si>
  <si>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</si>
  <si>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</si>
  <si>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</si>
  <si>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</si>
  <si>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</si>
  <si>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</si>
  <si>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</si>
  <si>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</si>
  <si>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</si>
  <si>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</si>
  <si>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</si>
  <si>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</si>
  <si>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</si>
  <si>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</si>
  <si>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</si>
  <si>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</si>
  <si>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</si>
  <si>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</si>
  <si>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</si>
  <si>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</si>
  <si>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</si>
  <si>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</si>
  <si>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</si>
  <si>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</si>
  <si>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</si>
  <si>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</si>
  <si>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</si>
  <si>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</si>
  <si>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</si>
  <si>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</si>
  <si>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</si>
  <si>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</si>
  <si>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</si>
  <si>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</si>
  <si>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</si>
  <si>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</si>
  <si>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</si>
  <si>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</si>
  <si>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</si>
  <si>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</si>
  <si>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</si>
  <si>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</si>
  <si>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</si>
  <si>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</si>
  <si>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</si>
  <si>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</si>
  <si>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</si>
  <si>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</si>
  <si>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</si>
  <si>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</si>
  <si>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</si>
  <si>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</si>
  <si>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</si>
  <si>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</si>
  <si>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</si>
  <si>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</si>
  <si>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</si>
  <si>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</si>
  <si>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</si>
  <si>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</si>
  <si>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</si>
  <si>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</si>
  <si>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</si>
  <si>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</si>
  <si>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</si>
  <si>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</si>
  <si>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</si>
  <si>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</si>
  <si>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</si>
  <si>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</si>
  <si>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</si>
  <si>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</si>
  <si>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</si>
  <si>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</si>
  <si>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</si>
  <si>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</si>
  <si>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</si>
  <si>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</si>
  <si>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</si>
  <si>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</si>
  <si>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</si>
  <si>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</si>
  <si>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</si>
  <si>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</si>
  <si>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</si>
  <si>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</si>
  <si>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</si>
  <si>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</si>
  <si>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</si>
  <si>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</si>
  <si>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</si>
  <si>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</si>
  <si>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</si>
  <si>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</si>
  <si>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</si>
  <si>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</si>
  <si>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</si>
  <si>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</si>
  <si>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</si>
  <si>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</si>
  <si>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</si>
  <si>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</si>
  <si>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</si>
  <si>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</si>
  <si>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</si>
  <si>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</si>
  <si>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</si>
  <si>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</si>
  <si>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</si>
  <si>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</si>
  <si>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</si>
  <si>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</si>
  <si>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</si>
  <si>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</si>
  <si>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</si>
  <si>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</si>
  <si>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</si>
  <si>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</si>
  <si>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</si>
  <si>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</si>
  <si>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</si>
  <si>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</si>
  <si>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</si>
  <si>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</si>
  <si>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</si>
  <si>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</si>
  <si>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</si>
  <si>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</si>
  <si>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</si>
  <si>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</si>
  <si>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</si>
  <si>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</si>
  <si>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</si>
  <si>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</si>
  <si>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</si>
  <si>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</si>
  <si>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</si>
  <si>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</si>
  <si>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</si>
  <si>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</si>
  <si>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</si>
  <si>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</si>
  <si>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</si>
  <si>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</si>
  <si>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</si>
  <si>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</si>
  <si>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</si>
  <si>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</si>
  <si>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</si>
  <si>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</si>
  <si>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</si>
  <si>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</si>
  <si>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</si>
  <si>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</si>
  <si>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</si>
  <si>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</si>
  <si>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</si>
  <si>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</si>
  <si>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</si>
  <si>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</si>
  <si>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</si>
  <si>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</si>
  <si>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</si>
  <si>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</si>
  <si>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</si>
  <si>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</si>
  <si>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</si>
  <si>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</si>
  <si>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</si>
  <si>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</si>
  <si>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</si>
  <si>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</si>
  <si>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</si>
  <si>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</si>
  <si>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</si>
  <si>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</si>
  <si>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</si>
  <si>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</si>
  <si>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</si>
  <si>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</si>
  <si>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</si>
  <si>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</si>
  <si>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</si>
  <si>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</si>
  <si>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</si>
  <si>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</si>
  <si>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</si>
  <si>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</si>
  <si>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</si>
  <si>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</si>
  <si>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</si>
  <si>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</si>
  <si>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</si>
  <si>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</si>
  <si>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</si>
  <si>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</si>
  <si>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</si>
  <si>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</si>
  <si>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</si>
  <si>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</si>
  <si>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</si>
  <si>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</si>
  <si>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</si>
  <si>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</si>
  <si>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</si>
  <si>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</si>
  <si>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</si>
  <si>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</si>
  <si>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</si>
  <si>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</si>
  <si>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</si>
  <si>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</si>
  <si>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</si>
  <si>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</si>
  <si>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</si>
  <si>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</si>
  <si>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</si>
  <si>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</si>
  <si>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</si>
  <si>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</si>
  <si>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</si>
  <si>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</si>
  <si>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</si>
  <si>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</si>
  <si>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</si>
  <si>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</si>
  <si>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</si>
  <si>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</si>
  <si>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</si>
  <si>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</si>
  <si>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</si>
  <si>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</si>
  <si>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</si>
  <si>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</si>
  <si>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</si>
  <si>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</si>
  <si>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</si>
  <si>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</si>
  <si>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</si>
  <si>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</si>
  <si>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</si>
  <si>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</si>
  <si>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</si>
  <si>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</si>
  <si>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</si>
  <si>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</si>
  <si>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</si>
  <si>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</si>
  <si>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</si>
  <si>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</si>
  <si>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</si>
  <si>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</si>
  <si>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</si>
  <si>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</si>
  <si>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</si>
  <si>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</si>
  <si>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</si>
  <si>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</si>
  <si>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</si>
  <si>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</si>
  <si>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</si>
  <si>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</si>
  <si>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</si>
  <si>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</si>
  <si>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</si>
  <si>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</si>
  <si>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</si>
  <si>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</si>
  <si>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</si>
  <si>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</si>
  <si>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</si>
  <si>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</si>
  <si>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</si>
  <si>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</si>
  <si>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</si>
  <si>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</si>
  <si>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</si>
  <si>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</si>
  <si>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</si>
  <si>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</si>
  <si>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</si>
  <si>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</si>
  <si>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</si>
  <si>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</si>
  <si>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</si>
  <si>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</si>
  <si>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</si>
  <si>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</si>
  <si>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</si>
  <si>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</si>
  <si>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</si>
  <si>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</si>
  <si>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</si>
  <si>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</si>
  <si>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</si>
  <si>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</si>
  <si>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</si>
  <si>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</si>
  <si>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</si>
  <si>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</si>
  <si>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</si>
  <si>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</si>
  <si>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</si>
  <si>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</si>
  <si>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</si>
  <si>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</si>
  <si>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</si>
  <si>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</si>
  <si>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</si>
  <si>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</si>
  <si>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</si>
  <si>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</si>
  <si>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</si>
  <si>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</si>
  <si>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</si>
  <si>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</si>
  <si>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</si>
  <si>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</si>
  <si>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</si>
  <si>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</si>
  <si>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</si>
  <si>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</si>
  <si>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</si>
  <si>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</si>
  <si>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</si>
  <si>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</si>
  <si>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</si>
  <si>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</si>
  <si>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</si>
  <si>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</si>
  <si>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</si>
  <si>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</si>
  <si>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</si>
  <si>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</si>
  <si>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</si>
  <si>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</si>
  <si>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</si>
  <si>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</si>
  <si>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</si>
  <si>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</si>
  <si>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</si>
  <si>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</si>
  <si>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</si>
  <si>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</si>
  <si>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</si>
  <si>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</si>
  <si>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</si>
  <si>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</si>
  <si>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</si>
  <si>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</si>
  <si>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</si>
  <si>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</si>
  <si>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</si>
  <si>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</si>
  <si>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</si>
  <si>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</si>
  <si>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</si>
  <si>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</si>
  <si>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</si>
  <si>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</si>
  <si>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</si>
  <si>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</si>
  <si>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</si>
  <si>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</si>
  <si>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</si>
  <si>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</si>
  <si>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</si>
  <si>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</si>
  <si>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</si>
  <si>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</si>
  <si>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</si>
  <si>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</si>
  <si>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</si>
  <si>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</si>
  <si>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</si>
  <si>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</si>
  <si>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</si>
  <si>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</si>
  <si>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</si>
  <si>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</si>
  <si>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</si>
  <si>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</si>
  <si>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</si>
  <si>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</si>
  <si>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</si>
  <si>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</si>
  <si>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</si>
  <si>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</si>
  <si>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</si>
  <si>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</si>
  <si>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</si>
  <si>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</si>
  <si>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</si>
  <si>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</si>
  <si>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</si>
  <si>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</si>
  <si>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</si>
  <si>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</si>
  <si>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</si>
  <si>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</si>
  <si>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</si>
  <si>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</si>
  <si>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</si>
  <si>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</si>
  <si>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</si>
  <si>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</si>
  <si>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</si>
  <si>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</si>
  <si>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</si>
  <si>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</si>
  <si>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</si>
  <si>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</si>
  <si>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</si>
  <si>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</si>
  <si>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</si>
  <si>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</si>
  <si>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</si>
  <si>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</si>
  <si>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</si>
  <si>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</si>
  <si>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</si>
  <si>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</si>
  <si>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</si>
  <si>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</si>
  <si>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</si>
  <si>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</si>
  <si>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</si>
  <si>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</si>
  <si>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</si>
  <si>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</si>
  <si>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</si>
  <si>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</si>
  <si>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</si>
  <si>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</si>
  <si>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</si>
  <si>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</si>
  <si>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</si>
  <si>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</si>
  <si>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</si>
  <si>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</si>
  <si>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</si>
  <si>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</si>
  <si>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</si>
  <si>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</si>
  <si>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</si>
  <si>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</si>
  <si>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</si>
  <si>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</si>
  <si>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</si>
  <si>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</si>
  <si>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</si>
  <si>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</si>
  <si>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</si>
  <si>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</si>
  <si>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</si>
  <si>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</si>
  <si>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</si>
  <si>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</si>
  <si>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</si>
  <si>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</si>
  <si>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</si>
  <si>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</si>
  <si>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</si>
  <si>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</si>
  <si>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</si>
  <si>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</si>
  <si>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</si>
  <si>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</si>
  <si>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</si>
  <si>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</si>
  <si>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</si>
  <si>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</si>
  <si>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</si>
  <si>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</si>
  <si>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</si>
  <si>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</si>
  <si>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</si>
  <si>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</si>
  <si>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</si>
  <si>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</si>
  <si>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</si>
  <si>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</si>
  <si>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</si>
  <si>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</si>
  <si>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</si>
  <si>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</si>
  <si>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</si>
  <si>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</si>
  <si>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</si>
  <si>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</si>
  <si>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</si>
  <si>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</si>
  <si>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</si>
  <si>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</si>
  <si>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</si>
  <si>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</si>
  <si>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</si>
  <si>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</si>
  <si>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</si>
  <si>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</si>
  <si>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</si>
  <si>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</si>
  <si>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</si>
  <si>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</si>
  <si>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</si>
  <si>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</si>
  <si>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</si>
  <si>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</si>
  <si>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</si>
  <si>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</si>
  <si>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</si>
  <si>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</si>
  <si>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</si>
  <si>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</si>
  <si>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</si>
  <si>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</si>
  <si>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</si>
  <si>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</si>
  <si>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</si>
  <si>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</si>
  <si>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</si>
  <si>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</si>
  <si>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</si>
  <si>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</si>
  <si>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</si>
  <si>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</si>
  <si>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</si>
  <si>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</si>
  <si>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</si>
  <si>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</si>
  <si>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</si>
  <si>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</si>
  <si>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</si>
  <si>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</si>
  <si>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</si>
  <si>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</si>
  <si>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</si>
  <si>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</si>
  <si>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</si>
  <si>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</si>
  <si>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</si>
  <si>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</si>
  <si>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</si>
  <si>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</si>
  <si>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</si>
  <si>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</si>
  <si>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</si>
  <si>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</si>
  <si>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</si>
  <si>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</si>
  <si>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</si>
  <si>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</si>
  <si>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</si>
  <si>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</si>
  <si>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</si>
  <si>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</si>
  <si>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</si>
  <si>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</si>
  <si>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</si>
  <si>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</si>
  <si>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</si>
  <si>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</si>
  <si>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</si>
  <si>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</si>
  <si>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</si>
  <si>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</si>
  <si>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</si>
  <si>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</si>
  <si>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</si>
  <si>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</si>
  <si>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</si>
  <si>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</si>
  <si>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</si>
  <si>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</si>
  <si>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</si>
  <si>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</si>
  <si>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</si>
  <si>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</si>
  <si>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</si>
  <si>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</si>
  <si>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</si>
  <si>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</si>
  <si>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</si>
  <si>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</si>
  <si>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</si>
  <si>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</si>
  <si>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</si>
  <si>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</si>
  <si>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</si>
  <si>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</si>
  <si>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</si>
  <si>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</si>
  <si>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</si>
  <si>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</si>
  <si>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</si>
  <si>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</si>
  <si>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</si>
  <si>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</si>
  <si>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</si>
  <si>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</si>
  <si>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</si>
  <si>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</si>
  <si>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</si>
  <si>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</si>
  <si>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</si>
  <si>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</si>
  <si>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</si>
  <si>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</si>
  <si>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</si>
  <si>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</si>
  <si>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</si>
  <si>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</si>
  <si>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</si>
  <si>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</si>
  <si>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</si>
  <si>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</si>
  <si>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</si>
  <si>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</si>
  <si>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</si>
  <si>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</si>
  <si>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</si>
  <si>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</si>
  <si>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</si>
  <si>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</si>
  <si>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</si>
  <si>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</si>
  <si>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</si>
  <si>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</si>
  <si>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</si>
  <si>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</si>
  <si>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</si>
  <si>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</si>
  <si>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</si>
  <si>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</si>
  <si>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</si>
  <si>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</si>
  <si>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</si>
  <si>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</si>
  <si>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</si>
  <si>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</si>
  <si>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</si>
  <si>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</si>
  <si>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</si>
  <si>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</si>
  <si>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</si>
  <si>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</si>
  <si>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</si>
  <si>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</si>
  <si>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</si>
  <si>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</si>
  <si>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</si>
  <si>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</si>
  <si>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</si>
  <si>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</si>
  <si>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</si>
  <si>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</si>
  <si>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</si>
  <si>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</si>
  <si>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</si>
  <si>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</si>
  <si>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</si>
  <si>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</si>
  <si>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</si>
  <si>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</si>
  <si>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</si>
  <si>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</si>
  <si>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</si>
  <si>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</si>
  <si>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</si>
  <si>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</si>
  <si>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</si>
  <si>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</si>
  <si>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</si>
  <si>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</si>
  <si>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</si>
  <si>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</si>
  <si>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</si>
  <si>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</si>
  <si>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</si>
  <si>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</si>
  <si>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</si>
  <si>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</si>
  <si>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</si>
  <si>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</si>
  <si>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</si>
  <si>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</si>
  <si>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</si>
  <si>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</si>
  <si>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</si>
  <si>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</si>
  <si>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</si>
  <si>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</si>
  <si>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</si>
  <si>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</si>
  <si>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</si>
  <si>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</si>
  <si>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</si>
  <si>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</si>
  <si>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</si>
  <si>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</si>
  <si>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</si>
  <si>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</si>
  <si>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</si>
  <si>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</si>
  <si>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</si>
  <si>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</si>
  <si>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</si>
  <si>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</si>
  <si>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</si>
  <si>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</si>
  <si>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</si>
  <si>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</si>
  <si>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</si>
  <si>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</si>
  <si>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</si>
  <si>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</si>
  <si>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</si>
  <si>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</si>
  <si>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</si>
  <si>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</si>
  <si>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</si>
  <si>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</si>
  <si>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</si>
  <si>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</si>
  <si>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</si>
  <si>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</si>
  <si>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</si>
  <si>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</si>
  <si>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</si>
  <si>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</si>
  <si>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</si>
  <si>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</si>
  <si>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</si>
  <si>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</si>
  <si>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</si>
  <si>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</si>
  <si>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</si>
  <si>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</si>
  <si>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</si>
  <si>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</si>
  <si>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</si>
  <si>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</si>
  <si>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</si>
  <si>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</si>
  <si>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</si>
  <si>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</si>
  <si>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</si>
  <si>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</si>
  <si>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</si>
  <si>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</si>
  <si>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</si>
  <si>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</si>
  <si>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</si>
  <si>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</si>
  <si>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</si>
  <si>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</si>
  <si>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</si>
  <si>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</si>
  <si>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</si>
  <si>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</si>
  <si>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</si>
  <si>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</si>
  <si>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</si>
  <si>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</si>
  <si>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</si>
  <si>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</si>
  <si>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</si>
  <si>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</si>
  <si>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</si>
  <si>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</si>
  <si>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</si>
  <si>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</si>
  <si>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</si>
  <si>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</si>
  <si>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</si>
  <si>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</si>
  <si>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</si>
  <si>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</si>
  <si>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</si>
  <si>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</si>
  <si>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</si>
  <si>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</si>
  <si>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</si>
  <si>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</si>
  <si>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</si>
  <si>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</si>
  <si>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</si>
  <si>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</si>
  <si>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</si>
  <si>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</si>
  <si>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</si>
  <si>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</si>
  <si>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</si>
  <si>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</si>
  <si>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</si>
  <si>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</si>
  <si>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</si>
  <si>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</si>
  <si>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</si>
  <si>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</si>
  <si>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</si>
  <si>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</si>
  <si>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</si>
  <si>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</si>
  <si>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</si>
  <si>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</si>
  <si>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</si>
  <si>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</si>
  <si>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</si>
  <si>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</si>
  <si>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</si>
  <si>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</si>
  <si>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</si>
  <si>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</si>
  <si>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</si>
  <si>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</si>
  <si>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</si>
  <si>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</si>
  <si>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</si>
  <si>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</si>
  <si>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</si>
  <si>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</si>
  <si>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</si>
  <si>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</si>
  <si>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</si>
  <si>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</si>
  <si>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</si>
  <si>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</si>
  <si>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</si>
  <si>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</si>
  <si>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</si>
  <si>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</si>
  <si>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</si>
  <si>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</si>
  <si>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</si>
  <si>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</si>
  <si>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</si>
  <si>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</si>
  <si>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</si>
  <si>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</si>
  <si>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</si>
  <si>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</si>
  <si>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</si>
  <si>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</si>
  <si>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</si>
  <si>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</si>
  <si>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</si>
  <si>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</si>
  <si>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</si>
  <si>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</si>
  <si>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</si>
  <si>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</si>
  <si>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</si>
  <si>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</si>
  <si>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</si>
  <si>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</si>
  <si>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</si>
  <si>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</si>
  <si>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</si>
  <si>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</si>
  <si>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</si>
  <si>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</si>
  <si>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</si>
  <si>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</si>
  <si>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</si>
  <si>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</si>
  <si>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</si>
  <si>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</si>
  <si>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</si>
  <si>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</si>
  <si>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</si>
  <si>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</si>
  <si>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</si>
  <si>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</si>
  <si>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</si>
  <si>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</si>
  <si>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</si>
  <si>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</si>
  <si>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</si>
  <si>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</si>
  <si>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</si>
  <si>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</si>
  <si>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</si>
  <si>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</si>
  <si>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</si>
  <si>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</si>
  <si>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</si>
  <si>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</si>
  <si>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</si>
  <si>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</si>
  <si>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</si>
  <si>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</si>
  <si>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</si>
  <si>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</si>
  <si>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</si>
  <si>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</si>
  <si>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</si>
  <si>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</si>
  <si>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</si>
  <si>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</si>
  <si>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</si>
  <si>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</si>
  <si>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</si>
  <si>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</si>
  <si>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</si>
  <si>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</si>
  <si>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</si>
  <si>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</si>
  <si>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</si>
  <si>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</si>
  <si>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</si>
  <si>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</si>
  <si>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</si>
  <si>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</si>
  <si>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</si>
  <si>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</si>
  <si>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</si>
  <si>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</si>
  <si>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</si>
  <si>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</si>
  <si>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</si>
  <si>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</si>
  <si>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</si>
  <si>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</si>
  <si>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</si>
  <si>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</si>
  <si>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</si>
  <si>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</si>
  <si>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</si>
  <si>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</si>
  <si>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</si>
  <si>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</si>
  <si>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</si>
  <si>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</si>
  <si>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</si>
  <si>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</si>
  <si>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</si>
  <si>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</si>
  <si>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</si>
  <si>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</si>
  <si>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</si>
  <si>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</si>
  <si>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</si>
  <si>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</si>
  <si>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</si>
  <si>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</si>
  <si>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</si>
  <si>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</si>
  <si>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</si>
  <si>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</si>
  <si>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</si>
  <si>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</si>
  <si>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</si>
  <si>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</si>
  <si>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</si>
  <si>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</si>
  <si>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</si>
  <si>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</si>
  <si>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</si>
  <si>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</si>
  <si>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</si>
  <si>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</si>
  <si>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</si>
  <si>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</si>
  <si>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</si>
  <si>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</si>
  <si>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</si>
  <si>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</si>
  <si>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</si>
  <si>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</si>
  <si>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</si>
  <si>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</si>
  <si>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</si>
  <si>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</si>
  <si>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</si>
  <si>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</si>
  <si>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</si>
  <si>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</si>
  <si>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</si>
  <si>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</si>
  <si>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</si>
  <si>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</si>
  <si>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</si>
  <si>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</si>
  <si>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</si>
  <si>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</si>
  <si>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</si>
  <si>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</si>
  <si>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</si>
  <si>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</si>
  <si>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</si>
  <si>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</si>
  <si>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</si>
  <si>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</si>
  <si>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</si>
  <si>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</si>
  <si>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</si>
  <si>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</si>
  <si>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</si>
  <si>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</si>
  <si>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</si>
  <si>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</si>
  <si>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</si>
  <si>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</si>
  <si>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</si>
  <si>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</si>
  <si>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</si>
  <si>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</si>
  <si>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</si>
  <si>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</si>
  <si>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</si>
  <si>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</si>
  <si>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</si>
  <si>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</si>
  <si>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</si>
  <si>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</si>
  <si>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</si>
  <si>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</si>
  <si>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</si>
  <si>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</si>
  <si>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</si>
  <si>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</si>
  <si>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</si>
  <si>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</si>
  <si>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</si>
  <si>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</si>
  <si>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</si>
  <si>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</si>
  <si>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</si>
  <si>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</si>
  <si>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</si>
  <si>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</si>
  <si>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</si>
  <si>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</si>
  <si>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</si>
  <si>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</si>
  <si>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</si>
  <si>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</si>
  <si>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</si>
  <si>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</si>
  <si>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</si>
  <si>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</si>
  <si>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</si>
  <si>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</si>
  <si>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</si>
  <si>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</si>
  <si>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</si>
  <si>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</si>
  <si>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</si>
  <si>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</si>
  <si>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</si>
  <si>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</si>
  <si>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</si>
  <si>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</si>
  <si>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</si>
  <si>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</si>
  <si>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</si>
  <si>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</si>
  <si>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</si>
  <si>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</si>
  <si>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</si>
  <si>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</si>
  <si>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</si>
  <si>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</si>
  <si>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</si>
  <si>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</si>
  <si>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</si>
  <si>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</si>
  <si>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</si>
  <si>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</si>
  <si>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</si>
  <si>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</si>
  <si>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</si>
  <si>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</si>
  <si>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</si>
  <si>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</si>
  <si>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</si>
  <si>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</si>
  <si>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</si>
  <si>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</si>
  <si>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</si>
  <si>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</si>
  <si>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</si>
  <si>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</si>
  <si>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</si>
  <si>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</si>
  <si>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</si>
  <si>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</si>
  <si>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</si>
  <si>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</si>
  <si>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</si>
  <si>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</si>
  <si>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</si>
  <si>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</si>
  <si>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</si>
  <si>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</si>
  <si>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</si>
  <si>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</si>
  <si>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</si>
  <si>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</si>
  <si>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</si>
  <si>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</si>
  <si>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</si>
  <si>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</si>
  <si>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</si>
  <si>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</si>
  <si>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</si>
  <si>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</si>
  <si>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</si>
  <si>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</si>
  <si>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</si>
  <si>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</si>
  <si>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</si>
  <si>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</si>
  <si>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</si>
  <si>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</si>
  <si>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</si>
  <si>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</si>
  <si>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</si>
  <si>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</si>
  <si>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</si>
  <si>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</si>
  <si>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</si>
  <si>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</si>
  <si>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</si>
  <si>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</si>
  <si>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</si>
  <si>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</si>
  <si>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</si>
  <si>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</si>
  <si>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</si>
  <si>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</si>
  <si>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</si>
  <si>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</si>
  <si>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</si>
  <si>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</si>
  <si>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</si>
  <si>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</si>
  <si>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</si>
  <si>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</si>
  <si>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</si>
  <si>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</si>
  <si>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</si>
  <si>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</si>
  <si>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</si>
  <si>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</si>
  <si>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</si>
  <si>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</si>
  <si>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</si>
  <si>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</si>
  <si>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</si>
  <si>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</si>
  <si>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</si>
  <si>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</si>
  <si>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</si>
  <si>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</si>
  <si>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</si>
  <si>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</si>
  <si>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</si>
  <si>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</si>
  <si>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</si>
  <si>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</si>
  <si>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</si>
  <si>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</si>
  <si>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</si>
  <si>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</si>
  <si>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</si>
  <si>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</si>
  <si>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</si>
  <si>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</si>
  <si>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</si>
  <si>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</si>
  <si>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</si>
  <si>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</si>
  <si>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</si>
  <si>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</si>
  <si>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</si>
  <si>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</si>
  <si>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</si>
  <si>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</si>
  <si>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</si>
  <si>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</si>
  <si>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</si>
  <si>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</si>
  <si>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</si>
  <si>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</si>
  <si>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</si>
  <si>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</si>
  <si>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</si>
  <si>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</si>
  <si>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</si>
  <si>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</si>
  <si>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</si>
  <si>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</si>
  <si>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</si>
  <si>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</si>
  <si>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</si>
  <si>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</si>
  <si>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</si>
  <si>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</si>
  <si>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</si>
  <si>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</si>
  <si>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</si>
  <si>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</si>
  <si>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</si>
  <si>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</si>
  <si>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</si>
  <si>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</si>
  <si>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</si>
  <si>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</si>
  <si>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</si>
  <si>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</si>
  <si>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</si>
  <si>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</si>
  <si>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</si>
  <si>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</si>
  <si>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</si>
  <si>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</si>
  <si>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</si>
  <si>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</si>
  <si>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</si>
  <si>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</si>
  <si>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</si>
  <si>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</si>
  <si>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</si>
  <si>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</si>
  <si>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</si>
  <si>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</si>
  <si>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</si>
  <si>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</si>
  <si>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</si>
  <si>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</si>
  <si>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</si>
  <si>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</si>
  <si>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</si>
  <si>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</si>
  <si>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</si>
  <si>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</si>
  <si>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</si>
  <si>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</si>
  <si>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</si>
  <si>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</si>
  <si>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</si>
  <si>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</si>
  <si>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</si>
  <si>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</si>
  <si>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</si>
  <si>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</si>
  <si>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</si>
  <si>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</si>
  <si>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</si>
  <si>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</si>
  <si>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</si>
  <si>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</si>
  <si>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</si>
  <si>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</si>
  <si>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</si>
  <si>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</si>
  <si>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</si>
  <si>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</si>
  <si>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</si>
  <si>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</si>
  <si>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</si>
  <si>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</si>
  <si>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</si>
  <si>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</si>
  <si>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</si>
  <si>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</si>
  <si>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</si>
  <si>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</si>
  <si>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</si>
  <si>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</si>
  <si>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</si>
  <si>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</si>
  <si>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</si>
  <si>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</si>
  <si>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</si>
  <si>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</si>
  <si>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</si>
  <si>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</si>
  <si>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</si>
  <si>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</si>
  <si>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</si>
  <si>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</si>
  <si>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</si>
  <si>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</si>
  <si>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</si>
  <si>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</si>
  <si>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</si>
  <si>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</si>
  <si>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</si>
  <si>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</si>
  <si>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</si>
  <si>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</si>
  <si>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</si>
  <si>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</si>
  <si>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</si>
  <si>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</si>
  <si>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</si>
  <si>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</si>
  <si>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</si>
  <si>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</si>
  <si>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</si>
  <si>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</si>
  <si>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</si>
  <si>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</si>
  <si>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</si>
  <si>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</si>
  <si>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</si>
  <si>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</si>
  <si>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</si>
  <si>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</si>
  <si>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</si>
  <si>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</si>
  <si>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</si>
  <si>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</si>
  <si>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</si>
  <si>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</si>
  <si>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</si>
  <si>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</si>
  <si>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</si>
  <si>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</si>
  <si>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</si>
  <si>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</si>
  <si>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</si>
  <si>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</si>
  <si>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</si>
  <si>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</si>
  <si>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</si>
  <si>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</si>
  <si>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</si>
  <si>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</si>
  <si>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</si>
  <si>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</si>
  <si>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</si>
  <si>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</si>
  <si>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</si>
  <si>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</si>
  <si>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</si>
  <si>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</si>
  <si>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</si>
  <si>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</si>
  <si>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</si>
  <si>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</si>
  <si>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</si>
  <si>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</si>
  <si>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</si>
  <si>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</si>
  <si>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</si>
  <si>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</si>
  <si>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</si>
  <si>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</si>
  <si>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</si>
  <si>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</si>
  <si>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</si>
  <si>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</si>
  <si>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</si>
  <si>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</si>
  <si>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</si>
  <si>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</si>
  <si>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</si>
  <si>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</si>
  <si>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</si>
  <si>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</si>
  <si>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</si>
  <si>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</si>
  <si>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</si>
  <si>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</si>
  <si>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</si>
  <si>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</si>
  <si>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</si>
  <si>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</si>
  <si>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</si>
  <si>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</si>
  <si>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</si>
  <si>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</si>
  <si>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</si>
  <si>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</si>
  <si>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</si>
  <si>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</si>
  <si>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</si>
  <si>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</si>
  <si>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</si>
  <si>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</si>
  <si>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</si>
  <si>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</si>
  <si>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</si>
  <si>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</si>
  <si>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</si>
  <si>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</si>
  <si>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</si>
  <si>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</si>
  <si>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</si>
  <si>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</si>
  <si>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</si>
  <si>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</si>
  <si>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</si>
  <si>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</si>
  <si>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</si>
  <si>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</si>
  <si>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</si>
  <si>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</si>
  <si>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</si>
  <si>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</si>
  <si>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</si>
  <si>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</si>
  <si>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</si>
  <si>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</si>
  <si>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</si>
  <si>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</si>
  <si>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</si>
  <si>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</si>
  <si>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</si>
  <si>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</si>
  <si>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</si>
  <si>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</si>
  <si>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</si>
  <si>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</si>
  <si>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</si>
  <si>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</si>
  <si>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</si>
  <si>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</si>
  <si>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</si>
  <si>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</si>
  <si>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</si>
  <si>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</si>
  <si>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</si>
  <si>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</si>
  <si>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</si>
  <si>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</si>
  <si>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</si>
  <si>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</si>
  <si>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</si>
  <si>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</si>
  <si>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</si>
  <si>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</si>
  <si>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</si>
  <si>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</si>
  <si>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</si>
  <si>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</si>
  <si>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</si>
  <si>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</si>
  <si>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</si>
  <si>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</si>
  <si>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</si>
  <si>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</si>
  <si>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</si>
  <si>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</si>
  <si>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</si>
  <si>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</si>
  <si>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</si>
  <si>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</si>
  <si>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</si>
  <si>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</si>
  <si>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</si>
  <si>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</si>
  <si>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</si>
  <si>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</si>
  <si>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</si>
  <si>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</si>
  <si>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</si>
  <si>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</si>
  <si>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</si>
  <si>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</si>
  <si>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</si>
  <si>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</si>
  <si>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</si>
  <si>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</si>
  <si>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</si>
  <si>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</si>
  <si>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</si>
  <si>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</si>
  <si>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</si>
  <si>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</si>
  <si>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</si>
  <si>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</si>
  <si>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</si>
  <si>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</si>
  <si>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</si>
  <si>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</si>
  <si>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</si>
  <si>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</si>
  <si>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</si>
  <si>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</si>
  <si>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</si>
  <si>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</si>
  <si>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</si>
  <si>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</si>
  <si>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</si>
  <si>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</si>
  <si>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</si>
  <si>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</si>
  <si>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</si>
  <si>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</si>
  <si>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</si>
  <si>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</si>
  <si>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</si>
  <si>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</si>
  <si>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</si>
  <si>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</si>
  <si>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</si>
  <si>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</si>
  <si>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</si>
  <si>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</si>
  <si>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</si>
  <si>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</si>
  <si>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</si>
  <si>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</si>
  <si>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</si>
  <si>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</si>
  <si>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</si>
  <si>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</si>
  <si>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</si>
  <si>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</si>
  <si>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</si>
  <si>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</si>
  <si>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</si>
  <si>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</si>
  <si>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</si>
  <si>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</si>
  <si>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</si>
  <si>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</si>
  <si>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</si>
  <si>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</si>
  <si>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</si>
  <si>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</si>
  <si>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</si>
  <si>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</si>
  <si>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</si>
  <si>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</si>
  <si>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</si>
  <si>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</si>
  <si>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</si>
  <si>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</si>
  <si>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</si>
  <si>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</si>
  <si>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</si>
  <si>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</si>
  <si>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</si>
  <si>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</si>
  <si>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</si>
  <si>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</si>
  <si>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</si>
  <si>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</si>
  <si>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</si>
  <si>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</si>
  <si>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</si>
  <si>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</si>
  <si>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</si>
  <si>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</si>
  <si>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</si>
  <si>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</si>
  <si>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</si>
  <si>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</si>
  <si>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</si>
  <si>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</si>
  <si>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</si>
  <si>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</si>
  <si>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</si>
  <si>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</si>
  <si>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</si>
  <si>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</si>
  <si>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</si>
  <si>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</si>
  <si>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</si>
  <si>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</si>
  <si>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</si>
  <si>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</si>
  <si>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</si>
  <si>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</si>
  <si>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</si>
  <si>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</si>
  <si>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</si>
  <si>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</si>
  <si>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</si>
  <si>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</si>
  <si>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</si>
  <si>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</si>
  <si>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</si>
  <si>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</si>
  <si>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</si>
  <si>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</si>
  <si>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</si>
  <si>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</si>
  <si>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</si>
  <si>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</si>
  <si>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</si>
  <si>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</si>
  <si>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</si>
  <si>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</si>
  <si>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</si>
  <si>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</si>
  <si>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</si>
  <si>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</si>
  <si>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</si>
  <si>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</si>
  <si>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</si>
  <si>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</si>
  <si>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</si>
  <si>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</si>
  <si>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</si>
  <si>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</si>
  <si>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</si>
  <si>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</si>
  <si>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</si>
  <si>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</si>
  <si>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</si>
  <si>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</si>
  <si>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</si>
  <si>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</si>
  <si>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</si>
  <si>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</si>
  <si>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</si>
  <si>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</si>
  <si>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</si>
  <si>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</si>
  <si>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</si>
  <si>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</si>
  <si>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</si>
  <si>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</si>
  <si>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</si>
  <si>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</si>
  <si>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</si>
  <si>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</si>
  <si>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</si>
  <si>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</si>
  <si>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</si>
  <si>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</si>
  <si>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</si>
  <si>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</si>
  <si>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</si>
  <si>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</si>
  <si>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</si>
  <si>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</si>
  <si>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</si>
  <si>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</si>
  <si>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</si>
  <si>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</si>
  <si>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</si>
  <si>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</si>
  <si>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</si>
  <si>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</si>
  <si>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</si>
  <si>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</si>
  <si>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</si>
  <si>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</si>
  <si>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</si>
  <si>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</si>
  <si>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</si>
  <si>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</si>
  <si>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</si>
  <si>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</si>
  <si>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</si>
  <si>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</si>
  <si>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</si>
  <si>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</si>
  <si>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</si>
  <si>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</si>
  <si>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</si>
  <si>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</si>
  <si>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</si>
  <si>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</si>
  <si>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</si>
  <si>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</si>
  <si>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</si>
  <si>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</si>
  <si>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</si>
  <si>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</si>
  <si>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</si>
  <si>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</si>
  <si>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</si>
  <si>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PCM-20251024-00000171</t>
  </si>
  <si>
    <t xml:space="preserve">at site try to connecting PG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</si>
  <si>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</si>
  <si>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</si>
  <si>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</si>
  <si>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</si>
  <si>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</si>
  <si>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</si>
  <si>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PCM-20251024-00000121</t>
  </si>
  <si>
    <t>Site Down again at 2025-10-24 04:02:50  // EM team at site checking</t>
  </si>
  <si>
    <t>NO PCM</t>
  </si>
  <si>
    <t xml:space="preserve">ETA 65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</si>
</sst>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6" totalsRowShown="0" headerRowDxfId="48" dataDxfId="47" headerRowBorderDxfId="45" tableBorderDxfId="46" totalsRowBorderDxfId="44">
  <autoFilter ref="A1:L24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6" totalsRowShown="0" headerRowDxfId="31" dataDxfId="30" headerRowBorderDxfId="28" tableBorderDxfId="29">
  <autoFilter ref="A1:L48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291.28802233796159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10.793033912035753</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45954.236448263888</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45954.236448263888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45954.236448263888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45954.236448263888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45954.236448263888</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45954.236448263888</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45954.236448263888</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45954.236448263888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45954.236448263888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45954.236448263888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45954.236448263888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45954.236448263888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45954.236448263888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45954.236448263888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45954.236448263888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45954.236448263888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45954.236448263888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45954.236448263888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45954.236448263888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45954.236448263888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45954.236448263888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45954.236448263888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45954.236448263888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45954.236448263888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45954.236448263888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45954.236448263888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45954.236448263888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45954.236448263888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45954.236448263888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45954.236448263888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45954.236448263888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45954.236448263888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45954.236448263888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45954.236448263888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45954.236448263888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45954.236448263888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45954.236448263888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45954.236448263888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45954.236448263888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45954.236448263888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45954.236448263888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45954.236448263888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45954.236448263888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45954.236448263888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45954.236448263888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45954.236448263888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45954.236448263888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45954.236448263888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45954.236448263888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45954.236448263888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45954.236448263888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45954.236448263888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45954.236448263888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45954.236448263888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45954.236448263888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45954.236448263888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45954.236448263888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45954.236448263888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45954.236448263888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45954.236448263888</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45954.236448263888</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45954.236448263888</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45954.236448263888</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79702C47-712B-4974-96F0-580DAE723CB9}"/>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tabSelected="1" workbookViewId="0">
      <selection activeCell="D8" sqre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129.23661030092626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9.7406728009227663</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0.3170269675902091</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0.26260567129793344</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45954.236448263888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45954.236448263888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45954.236448263888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45954.236448263888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45954.236448263888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45954.236448263888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45954.236448263888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45954.236448263888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45954.236448263888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45954.236448263888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45954.236448263888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45954.236448263888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45954.236448263888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45954.236448263888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45954.236448263888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45954.236448263888</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45954.236448263888</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45954.236448263888</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45954.236448263888</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45954.236448263888</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45954.236448263888</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45954.236448263888</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45954.236448263888</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45954.236448263888</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45954.236448263888</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45954.236448263888</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45954.236448263888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45954.236448263888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45954.236448263888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45954.236448263888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45954.236448263888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45954.236448263888</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45954.236448263888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45954.236448263888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45954.236448263888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45954.236448263888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45954.236448263888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45954.236448263888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45954.236448263888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45954.236448263888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45954.236448263888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45954.236448263888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45954.236448263888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45954.236448263888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45954.236448263888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45954.236448263888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45954.236448263888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45954.236448263888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45954.236448263888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45954.236448263888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45954.236448263888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45954.236448263888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45954.236448263888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45954.236448263888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45954.236448263888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45954.236448263888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45954.236448263888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45954.236448263888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45954.236448263888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45954.236448263888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45954.236448263888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45954.236448263888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45954.236448263888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45954.236448263888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45954.236448263888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45954.236448263888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45954.236448263888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45954.236448263888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45954.236448263888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45954.236448263888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45954.236448263888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45954.236448263888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45954.236448263888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45954.236448263888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45954.236448263888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45954.236448263888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45954.236448263888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45954.236448263888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45954.236448263888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45954.236448263888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45954.236448263888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45954.236448263888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45954.236448263888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45954.236448263888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45954.236448263888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45954.236448263888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45954.236448263888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45954.236448263888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45954.236448263888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45954.236448263888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45954.236448263888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45954.236448263888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45954.236448263888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45954.236448263888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45954.236448263888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45954.236448263888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45954.236448263888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45954.236448263888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45954.236448263888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45954.236448263888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45954.236448263888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45954.236448263888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45954.236448263888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45954.236448263888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45954.236448263888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45954.236448263888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45954.236448263888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45954.236448263888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45954.236448263888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45954.236448263888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45954.236448263888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45954.236448263888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45954.236448263888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45954.236448263888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45954.236448263888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45954.236448263888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45954.236448263888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45954.236448263888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45954.236448263888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45954.236448263888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45954.236448263888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45954.236448263888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45954.236448263888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45954.236448263888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45954.236448263888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45954.236448263888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45954.236448263888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45954.236448263888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45954.236448263888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45954.236448263888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45954.236448263888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45954.236448263888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45954.236448263888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45954.236448263888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45954.236448263888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45954.236448263888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45954.236448263888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45954.236448263888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45954.236448263888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45954.236448263888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45954.236448263888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45954.236448263888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45954.236448263888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45954.236448263888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45954.236448263888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45954.236448263888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45954.236448263888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45954.236448263888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45954.236448263888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45954.236448263888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45954.236448263888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45954.236448263888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45954.236448263888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45954.236448263888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45954.236448263888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45954.236448263888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45954.236448263888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45954.236448263888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45954.236448263888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45954.236448263888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45954.236448263888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45954.236448263888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45954.236448263888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45954.236448263888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45954.236448263888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45954.236448263888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45954.236448263888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45954.236448263888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45954.236448263888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45954.236448263888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45954.236448263888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45954.236448263888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45954.236448263888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45954.236448263888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45954.236448263888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45954.236448263888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45954.236448263888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45954.236448263888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45954.236448263888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45954.236448263888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45954.236448263888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45954.236448263888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45954.236448263888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45954.236448263888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45954.236448263888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45954.236448263888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45954.236448263888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45954.236448263888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45954.236448263888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45954.236448263888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45954.236448263888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45954.236448263888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45954.236448263888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45954.236448263888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45954.236448263888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45954.236448263888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45954.236448263888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45954.236448263888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45954.236448263888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45954.236448263888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45954.236448263888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45954.236448263888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45954.236448263888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45954.236448263888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45954.236448263888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45954.236448263888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45954.236448263888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45954.236448263888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45954.236448263888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45954.236448263888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45954.236448263888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45954.236448263888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45954.236448263888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45954.236448263888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45954.236448263888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45954.236448263888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45954.236448263888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45954.236448263888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45954.236448263888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45954.236448263888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45954.236448263888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45954.236448263888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45954.236448263888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45954.236448263888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45954.236448263888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45954.236448263888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45954.236448263888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45954.236448263888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45954.236448263888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45954.236448263888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45954.236448263888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45954.236448263888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45954.236448263888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45954.236448263888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45954.236448263888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45954.236448263888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45954.236448263888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45954.236448263888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45954.236448263888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45954.236448263888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45954.236448263888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45954.236448263888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45954.236448263888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45954.236448263888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45954.236448263888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45954.236448263888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45954.236448263888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45954.236448263888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45954.236448263888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45954.236448263888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45954.236448263888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45954.236448263888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45954.236448263888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45954.236448263888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45954.236448263888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45954.236448263888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45954.236448263888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45954.236448263888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45954.236448263888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45954.236448263888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45954.236448263888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45954.236448263888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45954.236448263888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45954.236448263888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45954.236448263888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45954.236448263888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45954.236448263888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45954.236448263888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45954.236448263888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45954.236448263888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45954.236448263888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45954.236448263888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45954.236448263888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45954.236448263888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45954.236448263888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45954.236448263888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45954.236448263888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45954.236448263888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45954.236448263888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45954.236448263888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45954.236448263888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45954.236448263888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45954.236448263888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45954.236448263888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45954.236448263888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45954.236448263888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45954.236448263888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45954.236448263888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45954.236448263888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45954.236448263888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45954.236448263888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45954.236448263888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45954.236448263888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45954.236448263888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45954.236448263888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45954.236448263888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45954.236448263888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45954.236448263888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45954.236448263888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45954.236448263888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45954.236448263888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45954.236448263888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45954.236448263888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45954.236448263888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45954.236448263888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45954.236448263888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45954.236448263888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45954.236448263888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45954.236448263888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45954.236448263888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45954.236448263888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45954.236448263888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45954.236448263888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45954.236448263888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45954.236448263888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45954.236448263888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45954.236448263888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45954.236448263888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45954.236448263888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45954.236448263888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45954.236448263888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45954.236448263888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45954.236448263888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45954.236448263888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45954.236448263888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45954.236448263888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45954.236448263888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45954.236448263888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45954.236448263888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45954.236448263888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45954.236448263888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45954.236448263888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45954.236448263888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45954.236448263888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45954.236448263888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45954.236448263888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45954.236448263888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45954.236448263888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45954.236448263888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45954.236448263888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45954.236448263888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45954.236448263888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45954.236448263888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45954.236448263888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45954.236448263888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45954.236448263888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45954.236448263888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45954.236448263888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45954.236448263888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45954.236448263888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45954.236448263888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45954.236448263888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45954.236448263888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45954.236448263888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45954.236448263888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45954.236448263888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45954.236448263888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45954.236448263888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45954.236448263888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45954.236448263888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45954.236448263888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45954.236448263888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45954.236448263888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45954.236448263888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45954.236448263888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45954.236448263888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45954.236448263888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45954.236448263888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45954.236448263888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45954.236448263888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45954.236448263888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45954.236448263888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45954.236448263888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45954.236448263888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45954.236448263888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45954.236448263888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45954.236448263888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45954.236448263888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45954.236448263888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45954.236448263888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45954.236448263888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45954.236448263888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45954.236448263888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45954.236448263888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45954.236448263888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45954.236448263888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45954.236448263888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45954.236448263888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45954.236448263888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45954.236448263888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45954.236448263888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45954.236448263888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45954.236448263888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45954.236448263888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45954.236448263888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45954.236448263888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45954.236448263888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45954.236448263888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45954.236448263888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45954.236448263888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45954.236448263888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45954.236448263888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45954.236448263888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45954.236448263888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45954.236448263888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45954.236448263888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45954.236448263888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45954.236448263888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45954.236448263888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45954.236448263888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45954.236448263888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45954.236448263888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45954.236448263888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45954.236448263888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45954.236448263888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45954.236448263888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45954.236448263888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45954.236448263888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45954.236448263888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45954.236448263888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45954.236448263888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45954.236448263888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45954.236448263888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45954.236448263888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45954.236448263888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45954.236448263888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45954.236448263888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45954.236448263888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45954.236448263888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45954.236448263888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45954.236448263888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45954.236448263888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45954.236448263888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45954.236448263888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45954.236448263888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45954.236448263888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45954.236448263888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45954.236448263888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45954.236448263888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45954.236448263888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45954.236448263888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45954.236448263888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45954.236448263888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45954.236448263888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45954.236448263888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45954.236448263888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45954.236448263888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45954.236448263888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45954.236448263888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45954.236448263888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45954.236448263888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45954.236448263888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45954.236448263888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45954.236448263888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45954.236448263888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45954.236448263888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45954.236448263888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45954.236448263888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45954.236448263888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45954.236448263888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45954.236448263888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45954.236448263888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45954.236448263888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45954.236448263888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45954.236448263888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45954.236448263888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45954.236448263888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45954.236448263888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45954.236448263888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45954.236448263888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45954.236448263888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45954.236448263888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45954.236448263888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45954.236448263888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45954.236448263888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45954.236448263888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45954.236448263888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45954.236448263888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45954.236448263888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45954.236448263888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45954.236448263888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45954.236448263888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45954.236448263888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45954.236448263888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45954.236448263888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45954.236448263888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45954.236448263888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45954.236448263888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45954.236448263888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45954.236448263888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45954.236448263888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45954.236448263888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45954.236448263888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45954.236448263888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45954.236448263888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45954.236448263888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45954.236448263888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45954.236448263888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45954.236448263888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45954.236448263888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45954.236448263888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45954.236448263888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45954.236448263888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45954.236448263888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45954.236448263888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45954.236448263888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45954.236448263888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45954.236448263888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45954.236448263888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45954.236448263888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45954.236448263888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45954.236448263888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45954.236448263888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45954.236448263888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45954.236448263888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45954.236448263888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45954.236448263888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45954.236448263888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45954.236448263888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45954.236448263888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45954.236448263888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45954.236448263888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45954.236448263888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45954.236448263888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45954.236448263888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45954.236448263888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45954.236448263888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45954.236448263888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45954.236448263888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45954.236448263888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45954.236448263888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45954.236448263888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45954.236448263888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45954.236448263888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45954.236448263888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45954.236448263888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45954.236448263888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45954.236448263888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45954.236448263888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45954.236448263888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45954.236448263888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45954.236448263888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45954.236448263888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45954.236448263888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45954.236448263888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45954.236448263888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45954.236448263888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45954.236448263888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45954.236448263888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45954.236448263888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45954.236448263888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45954.236448263888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45954.236448263888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45954.236448263888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45954.236448263888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45954.236448263888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45954.236448263888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45954.236448263888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45954.236448263888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45954.236448263888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45954.236448263888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45954.236448263888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45954.236448263888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45954.236448263888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45954.236448263888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45954.236448263888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45954.236448263888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45954.236448263888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45954.236448263888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45954.236448263888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45954.236448263888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45954.236448263888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45954.236448263888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45954.236448263888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45954.236448263888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45954.236448263888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45954.236448263888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45954.236448263888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45954.236448263888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45954.236448263888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45954.236448263888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45954.236448263888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45954.236448263888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45954.236448263888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45954.236448263888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45954.236448263888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45954.236448263888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45954.236448263888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45954.236448263888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45954.236448263888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45954.236448263888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45954.236448263888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45954.236448263888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45954.236448263888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45954.236448263888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45954.236448263888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45954.236448263888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45954.236448263888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45954.236448263888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45954.236448263888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45954.236448263888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45954.236448263888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45954.236448263888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45954.236448263888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45954.236448263888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45954.236448263888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45954.236448263888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45954.236448263888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45954.236448263888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45954.236448263888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45954.236448263888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45954.236448263888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45954.236448263888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45954.236448263888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45954.236448263888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45954.236448263888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45954.236448263888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45954.236448263888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45954.236448263888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45954.236448263888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45954.236448263888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45954.236448263888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45954.236448263888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45954.236448263888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45954.236448263888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45954.236448263888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45954.236448263888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45954.236448263888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45954.236448263888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45954.236448263888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45954.236448263888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45954.236448263888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45954.236448263888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45954.236448263888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45954.236448263888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45954.236448263888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45954.236448263888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45954.236448263888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45954.236448263888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45954.236448263888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45954.236448263888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45954.236448263888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45954.236448263888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45954.236448263888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45954.236448263888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45954.236448263888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45954.236448263888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45954.236448263888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45954.236448263888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45954.236448263888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45954.236448263888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45954.236448263888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45954.236448263888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45954.236448263888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45954.236448263888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45954.236448263888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45954.236448263888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45954.236448263888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45954.236448263888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45954.236448263888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45954.236448263888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45954.236448263888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45954.236448263888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45954.236448263888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45954.236448263888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45954.236448263888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45954.236448263888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45954.236448263888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45954.236448263888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45954.236448263888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45954.236448263888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45954.236448263888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45954.236448263888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45954.236448263888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45954.236448263888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45954.236448263888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45954.236448263888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45954.236448263888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45954.236448263888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45954.236448263888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45954.236448263888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45954.236448263888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45954.236448263888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45954.236448263888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45954.236448263888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45954.236448263888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45954.236448263888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45954.236448263888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45954.236448263888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45954.236448263888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45954.236448263888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45954.236448263888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45954.236448263888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45954.236448263888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45954.236448263888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45954.236448263888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45954.236448263888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45954.236448263888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45954.236448263888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45954.236448263888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45954.236448263888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45954.236448263888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45954.236448263888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45954.236448263888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45954.236448263888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45954.236448263888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45954.236448263888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45954.236448263888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45954.236448263888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45954.236448263888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45954.236448263888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45954.236448263888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45954.236448263888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45954.236448263888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45954.236448263888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45954.236448263888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45954.236448263888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45954.236448263888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45954.236448263888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45954.236448263888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45954.236448263888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45954.236448263888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45954.236448263888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45954.236448263888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45954.236448263888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45954.236448263888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45954.236448263888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45954.236448263888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45954.236448263888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45954.236448263888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45954.236448263888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45954.236448263888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45954.236448263888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45954.236448263888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45954.236448263888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45954.236448263888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45954.236448263888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45954.236448263888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45954.236448263888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45954.236448263888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45954.236448263888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45954.236448263888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45954.236448263888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45954.236448263888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45954.236448263888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45954.236448263888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45954.236448263888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45954.236448263888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45954.236448263888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45954.236448263888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45954.236448263888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45954.236448263888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45954.236448263888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45954.236448263888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45954.236448263888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45954.236448263888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45954.236448263888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45954.236448263888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45954.236448263888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45954.236448263888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45954.236448263888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45954.236448263888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45954.236448263888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45954.236448263888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45954.236448263888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45954.236448263888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45954.236448263888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45954.236448263888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45954.236448263888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45954.236448263888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45954.236448263888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45954.236448263888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45954.236448263888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45954.236448263888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45954.236448263888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45954.236448263888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45954.236448263888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45954.236448263888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45954.236448263888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45954.236448263888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45954.236448263888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45954.236448263888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45954.236448263888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45954.236448263888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45954.236448263888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45954.236448263888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45954.236448263888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45954.236448263888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45954.236448263888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45954.236448263888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45954.236448263888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45954.236448263888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45954.236448263888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45954.236448263888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45954.236448263888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45954.236448263888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45954.236448263888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45954.236448263888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45954.236448263888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45954.236448263888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45954.236448263888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45954.236448263888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45954.236448263888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45954.236448263888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45954.236448263888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45954.236448263888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45954.236448263888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45954.236448263888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45954.236448263888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45954.236448263888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45954.236448263888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45954.236448263888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45954.236448263888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45954.236448263888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45954.236448263888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45954.236448263888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45954.236448263888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45954.236448263888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45954.236448263888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45954.236448263888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45954.236448263888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45954.236448263888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45954.236448263888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45954.236448263888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45954.236448263888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45954.236448263888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45954.236448263888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45954.236448263888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45954.236448263888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45954.236448263888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45954.236448263888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45954.236448263888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45954.236448263888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45954.236448263888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45954.236448263888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45954.236448263888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45954.236448263888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45954.236448263888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45954.236448263888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45954.236448263888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45954.236448263888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45954.236448263888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45954.236448263888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45954.236448263888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45954.236448263888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45954.236448263888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45954.236448263888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45954.236448263888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45954.236448263888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45954.236448263888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45954.236448263888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45954.236448263888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45954.236448263888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45954.236448263888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45954.236448263888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45954.236448263888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45954.236448263888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45954.236448263888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45954.236448263888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45954.236448263888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45954.236448263888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45954.236448263888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45954.236448263888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45954.236448263888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45954.236448263888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45954.236448263888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45954.236448263888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45954.236448263888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45954.236448263888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45954.236448263888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45954.236448263888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45954.236448263888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45954.236448263888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45954.236448263888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45954.236448263888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45954.236448263888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45954.236448263888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45954.236448263888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45954.236448263888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45954.236448263888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45954.236448263888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45954.236448263888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45954.236448263888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45954.236448263888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45954.236448263888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45954.236448263888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45954.236448263888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45954.236448263888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45954.236448263888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45954.236448263888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45954.236448263888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45954.236448263888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45954.236448263888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45954.236448263888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45954.236448263888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45954.236448263888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45954.236448263888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45954.236448263888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45954.236448263888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45954.236448263888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45954.236448263888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45954.236448263888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45954.236448263888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45954.236448263888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45954.236448263888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45954.236448263888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45954.236448263888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45954.236448263888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45954.236448263888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45954.236448263888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45954.236448263888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45954.236448263888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45954.236448263888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45954.236448263888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45954.236448263888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45954.236448263888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45954.236448263888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45954.236448263888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45954.236448263888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45954.236448263888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45954.236448263888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45954.236448263888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45954.236448263888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45954.236448263888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45954.236448263888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45954.236448263888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45954.236448263888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45954.236448263888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45954.236448263888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45954.236448263888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45954.236448263888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45954.236448263888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45954.236448263888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45954.236448263888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45954.236448263888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45954.236448263888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45954.236448263888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45954.236448263888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45954.236448263888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45954.236448263888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45954.236448263888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45954.236448263888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45954.236448263888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45954.236448263888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45954.236448263888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45954.236448263888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45954.236448263888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45954.236448263888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45954.236448263888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45954.236448263888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45954.236448263888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45954.236448263888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45954.236448263888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45954.236448263888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45954.236448263888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45954.236448263888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45954.236448263888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45954.236448263888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45954.236448263888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45954.236448263888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45954.236448263888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45954.236448263888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45954.236448263888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45954.236448263888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45954.236448263888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45954.236448263888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45954.236448263888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45954.236448263888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45954.236448263888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45954.236448263888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45954.236448263888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45954.236448263888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45954.236448263888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45954.236448263888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45954.236448263888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45954.236448263888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45954.236448263888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45954.236448263888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45954.236448263888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45954.236448263888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45954.236448263888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45954.236448263888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45954.236448263888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45954.236448263888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45954.236448263888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45954.236448263888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45954.236448263888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45954.236448263888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45954.236448263888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45954.236448263888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45954.236448263888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45954.236448263888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45954.236448263888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45954.236448263888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45954.236448263888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45954.236448263888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45954.236448263888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45954.236448263888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45954.236448263888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45954.236448263888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45954.236448263888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45954.236448263888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45954.236448263888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45954.236448263888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45954.236448263888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45954.236448263888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45954.236448263888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45954.236448263888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45954.236448263888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45954.236448263888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45954.236448263888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45954.236448263888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45954.236448263888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45954.236448263888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45954.236448263888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45954.236448263888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45954.236448263888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45954.236448263888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45954.236448263888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45954.236448263888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45954.236448263888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45954.236448263888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45954.236448263888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45954.236448263888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45954.236448263888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45954.236448263888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45954.236448263888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45954.236448263888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45954.236448263888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45954.236448263888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45954.236448263888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45954.236448263888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45954.236448263888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45954.236448263888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45954.236448263888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45954.236448263888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45954.236448263888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45954.236448263888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45954.236448263888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45954.236448263888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45954.236448263888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45954.236448263888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45954.236448263888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45954.236448263888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45954.236448263888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45954.236448263888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45954.236448263888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45954.236448263888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45954.236448263888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45954.236448263888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45954.236448263888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45954.236448263888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45954.236448263888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45954.236448263888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45954.236448263888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45954.236448263888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45954.236448263888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45954.236448263888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45954.236448263888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45954.236448263888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45954.236448263888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45954.236448263888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45954.236448263888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45954.236448263888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45954.236448263888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45954.236448263888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45954.236448263888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45954.236448263888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45954.236448263888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45954.236448263888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45954.236448263888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45954.236448263888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45954.236448263888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45954.236448263888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45954.236448263888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45954.236448263888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45954.236448263888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45954.236448263888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45954.236448263888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45954.236448263888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45954.236448263888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45954.236448263888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45954.236448263888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45954.236448263888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45954.236448263888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45954.236448263888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45954.236448263888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45954.236448263888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45954.236448263888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45954.236448263888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45954.236448263888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45954.236448263888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45954.236448263888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45954.236448263888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45954.236448263888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45954.236448263888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45954.236448263888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45954.236448263888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45954.236448263888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45954.236448263888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45954.236448263888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45954.236448263888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45954.236448263888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45954.236448263888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45954.236448263888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45954.236448263888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45954.236448263888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45954.236448263888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45954.236448263888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45954.236448263888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45954.236448263888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45954.236448263888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45954.236448263888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45954.236448263888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45954.236448263888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45954.236448263888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45954.236448263888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45954.236448263888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45954.236448263888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45954.236448263888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45954.236448263888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45954.236448263888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45954.236448263888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45954.236448263888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45954.236448263888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45954.236448263888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45954.236448263888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45954.236448263888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45954.236448263888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45954.236448263888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45954.236448263888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45954.236448263888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45954.236448263888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45954.236448263888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45954.236448263888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45954.236448263888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45954.236448263888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45954.236448263888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45954.236448263888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45954.236448263888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45954.236448263888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45954.236448263888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45954.236448263888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45954.236448263888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45954.236448263888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45954.236448263888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45954.236448263888</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45954.236448263888</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45954.236448263888</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6"/>
  <sheetViews>
    <sheetView workbookViewId="0">
      <selection activeCell="A6" sqref="A6:X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250.75573067129153</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0.60172604166291421</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0.41630937499576248</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2</v>
      </c>
      <c r="D5" s="94" t="s">
        <v>22713</v>
      </c>
      <c r="E5" s="99" t="s">
        <v>38998</v>
      </c>
      <c r="F5" s="124">
        <v>45954.140972222223</v>
      </c>
      <c r="G5" s="125">
        <f ca="1">IFERROR(NOW()-F5,"")</f>
        <v>9.5476041664369404E-2</v>
      </c>
      <c r="H5" s="124">
        <v>45954.135682870372</v>
      </c>
      <c r="I5" s="120" t="str">
        <f>IFERROR(VLOOKUP(D5,DB!A:F,6,0),"")</f>
        <v>SCECO</v>
      </c>
      <c r="J5" s="120" t="str">
        <f>IFERROR(VLOOKUP(D5,DB!A:G,7,0),"")</f>
        <v>Dead</v>
      </c>
      <c r="K5" s="126" t="s">
        <v>39098</v>
      </c>
      <c r="L5" s="122" t="str">
        <f>IFERROR(VLOOKUP(D5,DB!A:I,9,0),"")</f>
        <v>Latis</v>
      </c>
    </row>
    <row r="6" spans="1:16" ht="15" customHeight="1">
      <c r="A6" s="120"/>
      <c r="B6" s="120" t="str">
        <f>IFERROR(VLOOKUP(D6,DB!A:K,11,0),"")</f>
        <v/>
      </c>
      <c r="C6" s="121"/>
      <c r="D6" s="122"/>
      <c r="E6" s="99"/>
      <c r="F6" s="124"/>
      <c r="G6" s="125">
        <f ca="1">IFERROR(NOW()-F6,"")</f>
        <v>45954.236448263888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45954.236448263888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45954.236448263888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45954.236448263888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45954.236448263888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45954.236448263888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45954.236448263888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45954.236448263888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45954.236448263888</v>
      </c>
      <c r="H14" s="124"/>
      <c r="I14" s="120" t="str">
        <f>IFERROR(VLOOKUP(D14,DB!A:F,6,0),"")</f>
        <v/>
      </c>
      <c r="J14" s="120" t="str">
        <f>IFERROR(VLOOKUP(D14,DB!A:G,7,0),"")</f>
        <v/>
      </c>
      <c r="K14" s="126"/>
      <c r="L14" s="122" t="str">
        <f>IFERROR(VLOOKUP(D14,DB!A:I,9,0),"")</f>
        <v/>
      </c>
    </row>
    <row r="15" spans="1:16" ht="15" customHeight="1">
      <c r="A15" s="120"/>
      <c r="B15" s="120" t="str">
        <f>IFERROR(VLOOKUP(D16,DB!A:K,11,0),"")</f>
        <v/>
      </c>
      <c r="C15" s="121"/>
      <c r="D15" s="122"/>
      <c r="E15" s="123"/>
      <c r="F15" s="124"/>
      <c r="G15" s="125">
        <f ca="1">IFERROR(NOW()-F15,"")</f>
        <v>45954.236448263888</v>
      </c>
      <c r="H15" s="124"/>
      <c r="I15" s="120" t="str">
        <f>IFERROR(VLOOKUP(D16,DB!A:F,6,0),"")</f>
        <v/>
      </c>
      <c r="J15" s="120" t="str">
        <f>IFERROR(VLOOKUP(D16,DB!A:G,7,0),"")</f>
        <v/>
      </c>
      <c r="K15" s="126"/>
      <c r="L15" s="122" t="str">
        <f>IFERROR(VLOOKUP(D16,DB!A:I,9,0),"")</f>
        <v/>
      </c>
    </row>
    <row r="16" spans="1:16" ht="15" customHeight="1">
      <c r="A16" s="120"/>
      <c r="B16" s="120" t="str">
        <f>IFERROR(VLOOKUP(#REF!,DB!A:K,11,0),"")</f>
        <v/>
      </c>
      <c r="C16" s="121"/>
      <c r="D16" s="122"/>
      <c r="E16" s="123"/>
      <c r="F16" s="124"/>
      <c r="G16" s="125">
        <f ca="1">IFERROR(NOW()-F16,"")</f>
        <v>45954.236448263888</v>
      </c>
      <c r="H16" s="124"/>
      <c r="I16" s="120" t="str">
        <f>IFERROR(VLOOKUP(#REF!,DB!A:F,6,0),"")</f>
        <v/>
      </c>
      <c r="J16" s="120" t="str">
        <f>IFERROR(VLOOKUP(#REF!,DB!A:G,7,0),"")</f>
        <v/>
      </c>
      <c r="K16" s="126"/>
      <c r="L16" s="122" t="str">
        <f>IFERROR(VLOOKUP(#REF!,DB!A:I,9,0),"")</f>
        <v/>
      </c>
    </row>
    <row r="17" spans="1:12" ht="15" customHeight="1">
      <c r="A17" s="120"/>
      <c r="B17" s="120" t="str">
        <f>IFERROR(VLOOKUP(D17,DB!A:K,11,0),"")</f>
        <v/>
      </c>
      <c r="C17" s="121"/>
      <c r="D17" s="122"/>
      <c r="E17" s="123"/>
      <c r="F17" s="124"/>
      <c r="G17" s="125">
        <f ca="1">IFERROR(NOW()-F17,"")</f>
        <v>45954.236448263888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45954.236448263888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45954.236448263888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45954.236448263888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45954.236448263888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45954.236448263888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45954.236448263888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45954.236448263888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45954.236448263888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45954.236448263888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45954.236448263888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45954.236448263888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45954.236448263888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45954.236448263888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45954.236448263888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45954.236448263888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45954.236448263888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45954.236448263888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45954.236448263888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45954.236448263888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45954.236448263888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45954.236448263888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45954.236448263888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45954.236448263888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45954.236448263888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45954.236448263888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45954.236448263888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45954.236448263888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45954.236448263888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45954.236448263888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45954.236448263888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45954.236448263888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45954.236448263888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45954.236448263888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45954.236448263888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45954.236448263888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45954.236448263888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45954.236448263888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45954.236448263888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45954.236448263888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45954.236448263888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45954.236448263888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45954.236448263888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45954.236448263888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45954.236448263888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45954.236448263888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45954.236448263888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45954.236448263888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45954.236448263888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45954.236448263888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45954.236448263888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45954.236448263888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45954.236448263888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45954.236448263888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45954.236448263888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45954.236448263888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45954.236448263888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45954.236448263888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45954.236448263888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45954.236448263888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45954.236448263888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45954.236448263888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45954.236448263888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45954.236448263888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45954.236448263888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45954.236448263888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45954.236448263888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45954.236448263888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45954.236448263888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45954.236448263888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45954.236448263888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45954.236448263888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45954.236448263888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45954.236448263888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45954.236448263888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45954.236448263888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45954.236448263888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45954.236448263888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45954.236448263888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45954.236448263888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45954.236448263888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45954.236448263888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45954.236448263888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45954.236448263888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45954.236448263888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45954.236448263888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45954.236448263888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45954.236448263888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45954.236448263888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45954.236448263888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45954.236448263888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45954.236448263888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45954.236448263888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45954.236448263888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45954.236448263888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45954.236448263888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45954.236448263888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45954.236448263888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45954.236448263888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45954.236448263888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45954.236448263888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45954.236448263888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45954.236448263888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45954.236448263888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45954.236448263888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45954.236448263888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45954.236448263888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45954.236448263888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45954.236448263888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45954.236448263888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45954.236448263888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45954.236448263888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45954.236448263888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45954.236448263888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45954.236448263888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45954.236448263888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45954.236448263888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45954.236448263888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45954.236448263888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45954.236448263888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45954.236448263888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45954.236448263888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45954.236448263888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45954.236448263888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45954.236448263888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45954.236448263888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45954.236448263888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45954.236448263888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45954.236448263888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45954.236448263888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45954.236448263888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45954.236448263888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45954.236448263888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45954.236448263888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45954.236448263888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45954.236448263888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45954.236448263888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45954.236448263888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45954.236448263888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45954.236448263888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45954.236448263888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45954.236448263888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45954.236448263888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45954.236448263888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45954.236448263888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45954.236448263888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45954.236448263888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45954.236448263888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45954.236448263888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45954.236448263888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45954.236448263888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45954.236448263888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45954.236448263888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45954.236448263888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45954.236448263888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45954.236448263888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45954.236448263888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45954.236448263888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45954.236448263888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45954.236448263888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45954.236448263888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45954.236448263888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45954.236448263888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45954.236448263888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45954.236448263888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45954.236448263888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45954.236448263888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45954.236448263888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45954.236448263888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45954.236448263888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45954.236448263888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45954.236448263888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45954.236448263888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45954.236448263888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45954.236448263888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45954.236448263888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45954.236448263888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45954.236448263888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45954.236448263888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45954.236448263888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45954.236448263888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45954.236448263888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45954.236448263888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45954.236448263888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45954.236448263888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45954.236448263888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45954.236448263888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45954.236448263888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45954.236448263888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45954.236448263888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45954.236448263888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45954.236448263888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45954.236448263888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45954.236448263888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45954.236448263888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45954.236448263888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45954.236448263888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45954.236448263888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45954.236448263888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45954.236448263888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45954.236448263888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45954.236448263888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45954.236448263888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45954.236448263888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45954.236448263888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45954.236448263888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45954.236448263888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45954.236448263888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45954.236448263888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45954.236448263888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45954.236448263888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45954.236448263888</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45954.236448263888</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45954.236448263888</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45954.236448263888</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45954.236448263888</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45954.236448263888</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45954.236448263888</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45954.236448263888</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45954.236448263888</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45954.236448263888</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45954.236448263888</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45954.236448263888</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45954.236448263888</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45954.236448263888</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45954.236448263888</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45954.236448263888</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45954.236448263888</v>
      </c>
      <c r="H244" s="124"/>
      <c r="I244" s="120" t="str">
        <f>IFERROR(VLOOKUP(D244,DB!A:F,6,0),"")</f>
        <v/>
      </c>
      <c r="J244" s="120" t="str">
        <f>IFERROR(VLOOKUP(D244,DB!A:G,7,0),"")</f>
        <v/>
      </c>
      <c r="K244" s="126"/>
      <c r="L244" s="122" t="str">
        <f>IFERROR(VLOOKUP(D244,DB!A:I,9,0),"")</f>
        <v/>
      </c>
    </row>
    <row r="245" spans="1:12" ht="15" customHeight="1">
      <c r="A245" s="120"/>
      <c r="B245" s="120" t="str">
        <f>IFERROR(VLOOKUP(D245,DB!A:K,11,0),"")</f>
        <v/>
      </c>
      <c r="C245" s="121"/>
      <c r="D245" s="122"/>
      <c r="E245" s="123"/>
      <c r="F245" s="124"/>
      <c r="G245" s="125">
        <f ca="1">IFERROR(NOW()-F245,"")</f>
        <v>45954.236448263888</v>
      </c>
      <c r="H245" s="124"/>
      <c r="I245" s="120" t="str">
        <f>IFERROR(VLOOKUP(D245,DB!A:F,6,0),"")</f>
        <v/>
      </c>
      <c r="J245" s="120" t="str">
        <f>IFERROR(VLOOKUP(D245,DB!A:G,7,0),"")</f>
        <v/>
      </c>
      <c r="K245" s="126"/>
      <c r="L245" s="122" t="str">
        <f>IFERROR(VLOOKUP(D245,DB!A:I,9,0),"")</f>
        <v/>
      </c>
    </row>
    <row r="246" spans="1:12" ht="15" customHeight="1">
      <c r="A246" s="127"/>
      <c r="B246" s="127" t="str">
        <f>IFERROR(VLOOKUP(D246,DB!A:K,11,0),"")</f>
        <v/>
      </c>
      <c r="C246" s="128"/>
      <c r="D246" s="129"/>
      <c r="E246" s="130"/>
      <c r="F246" s="131"/>
      <c r="G246" s="132">
        <f ca="1">IFERROR(NOW()-F246,"")</f>
        <v>45954.236448263888</v>
      </c>
      <c r="H246" s="131"/>
      <c r="I246" s="127" t="str">
        <f>IFERROR(VLOOKUP(D246,DB!A:F,6,0),"")</f>
        <v/>
      </c>
      <c r="J246" s="127" t="str">
        <f>IFERROR(VLOOKUP(D246,DB!A:G,7,0),"")</f>
        <v/>
      </c>
      <c r="K246" s="133"/>
      <c r="L246" s="129" t="str">
        <f>IFERROR(VLOOKUP(D246,DB!A:I,9,0),"")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3"/>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62.404388078699412</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28.047570949071087</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5.5753369212980033</v>
      </c>
      <c r="H4" s="154">
        <v>45948.661111111112</v>
      </c>
      <c r="I4" s="153" t="str">
        <f>IFERROR(VLOOKUP(D4,DB!A:F,6,0),"")</f>
        <v>SCECO</v>
      </c>
      <c r="J4" s="153" t="str">
        <f>IFERROR(VLOOKUP(D4,DB!A:G,7,0),"")</f>
        <v>Dead</v>
      </c>
      <c r="K4" s="153" t="s">
        <v>39104</v>
      </c>
      <c r="L4" s="153" t="str">
        <f>IFERROR(VLOOKUP(D4,DB!A:I,9,0),"")</f>
        <v>Latis</v>
      </c>
    </row>
    <row r="5" spans="1:13" ht="15">
      <c r="A5" s="153" t="s">
        <v>39105</v>
      </c>
      <c r="B5" s="153" t="str">
        <f>IFERROR(VLOOKUP(D5,DB!A:K,11,0),"")</f>
        <v>R5</v>
      </c>
      <c r="C5" s="153">
        <v>1</v>
      </c>
      <c r="D5" s="153" t="s">
        <v>34377</v>
      </c>
      <c r="E5" s="153" t="s">
        <v>39079</v>
      </c>
      <c r="F5" s="154">
        <v>45954.100104166668</v>
      </c>
      <c r="G5" s="155">
        <f ca="1">IFERROR(NOW()-F5,"")</f>
        <v>0.1363438657426741</v>
      </c>
      <c r="H5" s="154">
        <v>45954.168634259258</v>
      </c>
      <c r="I5" s="153" t="str">
        <f>IFERROR(VLOOKUP(D5,DB!A:F,6,0),"")</f>
        <v>SCECO</v>
      </c>
      <c r="J5" s="153" t="str">
        <f>IFERROR(VLOOKUP(D5,DB!A:G,7,0),"")</f>
        <v>Good</v>
      </c>
      <c r="K5" s="153" t="s">
        <v>39106</v>
      </c>
      <c r="L5" s="153" t="str">
        <f>IFERROR(VLOOKUP(D5,DB!A:I,9,0),"")</f>
        <v>Latis</v>
      </c>
    </row>
    <row r="6" spans="1:13" ht="15">
      <c r="A6" s="153"/>
      <c r="B6" s="153" t="str">
        <f>IFERROR(VLOOKUP(D6,DB!A:K,11,0),"")</f>
        <v/>
      </c>
      <c r="C6" s="153"/>
      <c r="D6" s="153"/>
      <c r="E6" s="153"/>
      <c r="F6" s="154"/>
      <c r="G6" s="155">
        <f ca="1">IFERROR(NOW()-F6,"")</f>
        <v>45954.23644803241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45954.23644803241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45954.23644803241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45954.23644803241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45954.23644803241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45954.23644803241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45954.23644803241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45954.23644803241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45954.23644803241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45954.23644803241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45954.23644803241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45954.23644803241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45954.23644803241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45954.23644803241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45954.23644803241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45954.23644803241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45954.23644803241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45954.23644803241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45954.23644803241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45954.23644803241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45954.23644803241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45954.23644803241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45954.23644803241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45954.23644803241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45954.23644803241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45954.23644803241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45954.23644803241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45954.23644803241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45954.23644803241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45954.23644803241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45954.23644803241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45954.23644803241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45954.23644803241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45954.23644803241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45954.23644803241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45954.23644803241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45954.23644803241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45954.23644803241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45954.23644803241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45954.23644803241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45954.23644803241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45954.23644803241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45954.23644803241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45954.23644803241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45954.23644803241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45954.23644803241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45954.23644803241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45954.23644803241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45954.23644803241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45954.23644803241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45954.23644803241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45954.23644803241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45954.23644803241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45954.23644803241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45954.23644803241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45954.23644803241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45954.23644803241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45954.23644803241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45954.23644803241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45954.23644803241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45954.23644803241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45954.23644803241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45954.23644803241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45954.23644803241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45954.23644803241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45954.23644803241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45954.23644803241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45954.23644803241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45954.23644803241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45954.23644803241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45954.23644803241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45954.23644803241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45954.23644803241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45954.23644803241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45954.23644803241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45954.23644803241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45954.23644803241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45954.23644803241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45954.23644803241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45954.23644803241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45954.23644803241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45954.23644803241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45954.23644803241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45954.23644803241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45954.23644803241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45954.23644803241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45954.23644803241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45954.23644803241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45954.23644803241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45954.23644803241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45954.23644803241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45954.23644803241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45954.23644803241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45954.23644803241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45954.23644803241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45954.23644803241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45954.23644803241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45954.23644803241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45954.23644803241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45954.23644803241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45954.23644803241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45954.23644803241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45954.23644803241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45954.23644803241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45954.23644803241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45954.23644803241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45954.23644803241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45954.23644803241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45954.23644803241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45954.23644803241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45954.23644803241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45954.23644803241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45954.23644803241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45954.23644803241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45954.23644803241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45954.23644803241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45954.23644803241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45954.23644803241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45954.23644803241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45954.23644803241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45954.23644803241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45954.23644803241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45954.23644803241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45954.23644803241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45954.23644803241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45954.23644803241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45954.23644803241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45954.23644803241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45954.23644803241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45954.23644803241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45954.23644803241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45954.23644803241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45954.23644803241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45954.23644803241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45954.23644803241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45954.23644803241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45954.23644803241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45954.23644803241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45954.23644803241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45954.23644803241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45954.23644803241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45954.23644803241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45954.23644803241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45954.23644803241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45954.23644803241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45954.23644803241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45954.23644803241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45954.23644803241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45954.23644803241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45954.23644803241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45954.23644803241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45954.23644803241</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45954.23644803241</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45954.23644803241</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45954.23644803241</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45954.23644803241</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45954.23644803241</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45954.23644803241</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45954.23644803241</v>
      </c>
      <c r="H164" s="154"/>
      <c r="I164" s="153" t="str">
        <f>IFERROR(VLOOKUP(D164,DB!A:F,6,0),"")</f>
        <v/>
      </c>
      <c r="J164" s="153" t="str">
        <f>IFERROR(VLOOKUP(D164,DB!A:G,7,0),"")</f>
        <v/>
      </c>
      <c r="K164" s="153"/>
      <c r="L164" s="153" t="str">
        <f>IFERROR(VLOOKUP(D164,DB!A:I,9,0),"")</f>
        <v/>
      </c>
    </row>
    <row r="165" spans="1:12" ht="15">
      <c r="A165" s="153"/>
      <c r="B165" s="153" t="str">
        <f>IFERROR(VLOOKUP(D165,DB!A:K,11,0),"")</f>
        <v/>
      </c>
      <c r="C165" s="153"/>
      <c r="D165" s="153"/>
      <c r="E165" s="153"/>
      <c r="F165" s="154"/>
      <c r="G165" s="155">
        <f ca="1">IFERROR(NOW()-F165,"")</f>
        <v>45954.23644803241</v>
      </c>
      <c r="H165" s="154"/>
      <c r="I165" s="153" t="str">
        <f>IFERROR(VLOOKUP(D165,DB!A:F,6,0),"")</f>
        <v/>
      </c>
      <c r="J165" s="153" t="str">
        <f>IFERROR(VLOOKUP(D165,DB!A:G,7,0),"")</f>
        <v/>
      </c>
      <c r="K165" s="153"/>
      <c r="L165" s="153" t="str">
        <f>IFERROR(VLOOKUP(D165,DB!A:I,9,0),"")</f>
        <v/>
      </c>
    </row>
    <row r="166" spans="1:12" ht="15">
      <c r="A166" s="159"/>
      <c r="B166" s="159" t="str">
        <f>IFERROR(VLOOKUP(D166,DB!A:K,11,0),"")</f>
        <v/>
      </c>
      <c r="C166" s="159"/>
      <c r="D166" s="159"/>
      <c r="E166" s="159"/>
      <c r="F166" s="160"/>
      <c r="G166" s="161">
        <f ca="1">IFERROR(NOW()-F166,"")</f>
        <v>45954.23644803241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45954.23644803241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45954.23644803241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45954.23644803241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45954.23644803241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45954.23644803241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45954.23644803241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45954.23644803241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45954.23644803241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45954.23644803241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45954.23644803241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45954.23644803241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45954.23644803241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45954.23644803241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45954.23644803241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45954.23644803241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45954.23644803241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45954.23644803241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45954.23644803241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45954.23644803241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45954.23644803241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45954.23644803241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45954.23644803241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45954.23644803241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45954.23644803241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45954.23644803241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45954.23644803241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45954.23644803241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45954.23644803241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45954.23644803241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45954.23644803241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45954.23644803241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45954.23644803241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45954.23644803241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45954.23644803241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45954.23644803241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45954.23644803241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45954.23644803241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45954.23644803241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45954.23644803241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45954.23644803241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45954.23644803241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45954.23644803241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45954.23644803241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45954.23644803241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45954.23644803241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45954.23644803241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45954.23644803241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45954.23644803241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45954.23644803241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45954.23644803241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45954.23644803241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45954.23644803241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45954.23644803241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45954.23644803241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45954.23644803241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45954.23644803241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45954.23644803241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45954.23644803241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45954.23644803241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45954.23644803241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45954.23644803241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45954.23644803241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45954.23644803241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45954.23644803241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45954.23644803241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45954.23644803241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45954.23644803241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45954.23644803241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45954.23644803241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45954.23644803241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45954.23644803241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45954.23644803241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45954.23644803241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45954.23644803241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45954.23644803241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45954.23644803241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45954.23644803241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45954.23644803241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45954.23644803241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45954.23644803241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45954.23644803241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45954.23644803241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45954.23644803241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45954.23644803241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45954.23644803241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45954.23644803241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45954.23644803241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45954.23644803241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45954.23644803241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45954.23644803241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45954.23644803241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45954.23644803241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45954.23644803241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45954.23644803241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45954.23644803241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45954.23644803241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45954.23644803241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45954.23644803241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45954.23644803241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45954.23644803241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45954.23644803241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45954.23644803241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45954.23644803241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45954.23644803241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45954.23644803241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45954.23644803241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45954.23644803241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45954.23644803241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45954.23644803241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45954.23644803241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45954.23644803241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45954.23644803241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45954.23644803241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45954.23644803241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45954.23644803241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45954.23644803241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45954.23644803241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45954.23644803241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45954.23644803241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45954.23644803241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45954.23644803241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45954.23644803241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45954.23644803241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45954.23644803241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45954.23644803241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45954.23644803241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45954.23644803241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45954.23644803241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45954.23644803241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45954.23644803241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45954.23644803241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45954.23644803241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45954.23644803241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45954.23644803241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45954.23644803241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45954.23644803241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45954.23644803241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45954.23644803241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45954.23644803241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45954.23644803241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45954.23644803241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45954.23644803241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45954.23644803241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45954.23644803241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45954.23644803241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45954.23644803241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45954.23644803241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45954.23644803241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45954.23644803241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45954.23644803241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45954.23644803241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45954.23644803241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45954.23644803241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45954.23644803241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45954.23644803241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45954.23644803241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45954.23644803241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45954.23644803241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45954.23644803241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45954.23644803241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45954.23644803241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45954.23644803241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45954.23644803241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45954.23644803241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45954.23644803241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45954.23644803241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45954.23644803241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45954.23644803241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45954.23644803241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45954.23644803241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45954.23644803241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45954.23644803241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45954.23644803241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45954.23644803241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45954.23644803241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45954.23644803241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45954.23644803241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45954.23644803241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45954.23644803241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45954.23644803241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45954.23644803241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45954.23644803241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45954.23644803241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45954.23644803241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45954.23644803241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45954.23644803241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45954.23644803241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45954.23644803241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45954.23644803241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45954.23644803241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45954.23644803241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45954.23644803241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45954.23644803241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45954.23644803241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45954.23644803241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45954.23644803241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45954.23644803241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45954.23644803241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45954.23644803241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45954.23644803241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45954.23644803241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45954.23644803241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45954.23644803241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45954.23644803241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45954.23644803241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45954.23644803241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45954.23644803241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45954.23644803241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45954.23644803241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45954.23644803241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45954.23644803241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45954.23644803241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45954.23644803241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45954.23644803241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45954.23644803241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45954.23644803241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45954.23644803241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45954.23644803241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45954.23644803241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45954.23644803241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45954.23644803241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45954.23644803241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45954.23644803241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45954.23644803241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45954.23644803241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45954.23644803241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45954.23644803241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45954.23644803241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45954.23644803241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45954.23644803241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45954.23644803241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45954.23644803241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45954.23644803241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45954.23644803241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45954.23644803241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45954.23644803241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45954.23644803241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45954.23644803241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45954.23644803241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45954.23644803241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45954.23644803241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45954.23644803241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45954.23644803241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45954.23644803241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45954.23644803241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45954.23644803241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45954.23644803241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45954.23644803241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45954.23644803241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45954.23644803241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45954.23644803241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45954.23644803241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45954.23644803241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45954.23644803241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45954.23644803241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45954.23644803241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45954.23644803241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45954.23644803241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45954.23644803241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45954.23644803241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45954.23644803241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45954.23644803241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45954.23644803241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45954.23644803241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45954.23644803241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45954.23644803241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45954.23644803241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45954.23644803241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45954.23644803241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45954.23644803241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45954.23644803241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45954.23644803241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45954.23644803241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45954.23644803241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45954.23644803241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45954.23644803241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45954.23644803241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45954.23644803241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45954.23644803241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45954.23644803241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45954.23644803241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45954.23644803241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45954.23644803241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45954.23644803241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45954.23644803241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45954.23644803241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45954.23644803241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45954.23644803241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45954.23644803241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45954.23644803241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45954.23644803241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45954.23644803241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45954.23644803241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45954.23644803241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45954.23644803241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45954.23644803241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45954.23644803241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45954.23644803241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45954.23644803241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45954.23644803241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45954.23644803241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45954.23644803241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45954.23644803241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45954.23644803241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45954.23644803241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45954.23644803241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45954.23644803241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45954.23644803241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45954.23644803241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45954.23644803241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45954.23644803241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45954.23644803241</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45954.23644803241</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45954.23644803241</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45954.23644803241</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45954.23644803241</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45954.23644803241</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45954.23644803241</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45954.23644803241</v>
      </c>
      <c r="H485" s="160"/>
      <c r="I485" s="159" t="str">
        <f>IFERROR(VLOOKUP(D485,DB!A:F,6,0),"")</f>
        <v/>
      </c>
      <c r="J485" s="159" t="str">
        <f>IFERROR(VLOOKUP(D485,DB!A:G,7,0),"")</f>
        <v/>
      </c>
      <c r="K485" s="159"/>
      <c r="L485" s="159" t="str">
        <f>IFERROR(VLOOKUP(D485,DB!A:I,9,0),"")</f>
        <v/>
      </c>
    </row>
    <row r="486" spans="1:12" ht="15">
      <c r="A486" s="159"/>
      <c r="B486" s="159" t="str">
        <f>IFERROR(VLOOKUP(D486,DB!A:K,11,0),"")</f>
        <v/>
      </c>
      <c r="C486" s="159"/>
      <c r="D486" s="159"/>
      <c r="E486" s="159"/>
      <c r="F486" s="160"/>
      <c r="G486" s="161">
        <f ca="1">IFERROR(NOW()-F486,"")</f>
        <v>45954.23644803241</v>
      </c>
      <c r="H486" s="160"/>
      <c r="I486" s="159" t="str">
        <f>IFERROR(VLOOKUP(D486,DB!A:F,6,0),"")</f>
        <v/>
      </c>
      <c r="J486" s="159" t="str">
        <f>IFERROR(VLOOKUP(D486,DB!A:G,7,0),"")</f>
        <v/>
      </c>
      <c r="K486" s="159"/>
      <c r="L486" s="159" t="str">
        <f>IFERROR(VLOOKUP(D486,DB!A:I,9,0),"")</f>
        <v/>
      </c>
    </row>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6" ht="15"/>
    <row r="597" ht="15"/>
    <row r="599" ht="15"/>
    <row r="600" ht="15"/>
    <row r="601" ht="15"/>
    <row r="602" ht="15"/>
    <row r="604" ht="15"/>
    <row r="605" ht="15"/>
    <row r="612" ht="15"/>
    <row r="613" ht="15"/>
    <row r="614" ht="15"/>
    <row r="615" ht="15"/>
    <row r="616" ht="15"/>
    <row r="617" ht="15"/>
    <row r="620" ht="15"/>
    <row r="621" ht="15"/>
    <row r="622" ht="15"/>
    <row r="623" ht="15"/>
    <row r="624" ht="15"/>
    <row r="625" ht="15"/>
    <row r="626" ht="15"/>
    <row r="627" ht="15"/>
    <row r="628" ht="15"/>
    <row r="629" ht="15"/>
    <row r="630" ht="15"/>
    <row r="631"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7" ht="15"/>
    <row r="688" ht="15"/>
    <row r="725" ht="15"/>
    <row r="726" ht="15"/>
    <row r="727" ht="15"/>
    <row r="728" ht="15"/>
    <row r="729" ht="15"/>
    <row r="730" ht="15"/>
    <row r="731" ht="15"/>
    <row r="732" ht="15"/>
    <row r="733" ht="15"/>
    <row r="734"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5" ht="15"/>
    <row r="816" ht="15"/>
    <row r="817" ht="15"/>
    <row r="819" ht="15"/>
    <row r="820"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3" ht="15"/>
    <row r="854" ht="15"/>
    <row r="1024" ht="15"/>
    <row r="1025" ht="15"/>
    <row r="1026" ht="15"/>
    <row r="1027" ht="15"/>
    <row r="1028" ht="15"/>
    <row r="1029" ht="15"/>
    <row r="1035" ht="15"/>
    <row r="1036" ht="15"/>
    <row r="1037" ht="15"/>
    <row r="1038" ht="15"/>
    <row r="1039" ht="15"/>
    <row r="1040" ht="15"/>
    <row r="1041"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2" ht="15"/>
    <row r="1093" ht="15"/>
    <row r="1099" ht="15"/>
    <row r="1100" ht="15"/>
    <row r="1102" ht="15"/>
    <row r="1103" ht="15"/>
    <row r="1104" ht="15"/>
    <row r="1105" ht="15"/>
    <row r="1106" ht="15"/>
    <row r="1107" ht="15"/>
    <row r="1108" ht="15"/>
    <row r="1110" ht="15"/>
    <row r="1111" ht="15"/>
    <row r="1112"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06" ht="15"/>
    <row r="1207" ht="15"/>
    <row r="1210" ht="15"/>
    <row r="1211" ht="15"/>
    <row r="1212" ht="15"/>
    <row r="1213" ht="15"/>
    <row r="1214" ht="15"/>
    <row r="1215" ht="15"/>
    <row r="1216" ht="15"/>
    <row r="1218" ht="15"/>
    <row r="1219" ht="15"/>
    <row r="1220" ht="15"/>
    <row r="1221" ht="15"/>
    <row r="1222" ht="15"/>
    <row r="1223" ht="15"/>
    <row r="1224" ht="15"/>
    <row r="1225" ht="15"/>
    <row r="1226" ht="15"/>
    <row r="1227" ht="15"/>
    <row r="1228" ht="15"/>
    <row r="1230" ht="15"/>
    <row r="1231" ht="15"/>
    <row r="1232" ht="15"/>
    <row r="1233" ht="15"/>
    <row r="1234" ht="15"/>
    <row r="1235" ht="15"/>
    <row r="1236" ht="15"/>
    <row r="1237" ht="15"/>
    <row r="1238" ht="15"/>
    <row r="1239" ht="15"/>
    <row r="1247" ht="15"/>
    <row r="1248" ht="15"/>
    <row r="1251" ht="15"/>
    <row r="1252" ht="15"/>
    <row r="1253" ht="15"/>
    <row r="1254" ht="15"/>
    <row r="1255" ht="15"/>
    <row r="1256" ht="15"/>
    <row r="1257" ht="15"/>
    <row r="1258" ht="15"/>
    <row r="1261" ht="15"/>
    <row r="1262" ht="15"/>
    <row r="1263" ht="15"/>
    <row r="1264" ht="15"/>
    <row r="1265" ht="15"/>
    <row r="1266" ht="15"/>
    <row r="1267" ht="15"/>
    <row r="1268" ht="15"/>
    <row r="1269" ht="15"/>
    <row r="1270" ht="15"/>
    <row r="1271" ht="15"/>
    <row r="1272" ht="15"/>
    <row r="1274" ht="15"/>
    <row r="1275" ht="15"/>
    <row r="1276" ht="15"/>
    <row r="1279" ht="15"/>
    <row r="1281" ht="15"/>
    <row r="1283" ht="15"/>
    <row r="1286" ht="15"/>
    <row r="1287" ht="15"/>
    <row r="1288" ht="15"/>
    <row r="1290" ht="15"/>
    <row r="1292" ht="15"/>
    <row r="1293" ht="15"/>
    <row r="1294" ht="15"/>
    <row r="1295" ht="15"/>
    <row r="1296" ht="15"/>
    <row r="1298" ht="15"/>
    <row r="1299" ht="15"/>
    <row r="1300" ht="15"/>
    <row r="1301" ht="15"/>
    <row r="1303" ht="15"/>
    <row r="1305" ht="15"/>
    <row r="1306" ht="15"/>
    <row r="1308" ht="15"/>
    <row r="1309" ht="15"/>
    <row r="1310" ht="15"/>
    <row r="1311" ht="15"/>
    <row r="1313" ht="15"/>
    <row r="1315" ht="15"/>
    <row r="1316" ht="15"/>
    <row r="1317" ht="15"/>
    <row r="1318" ht="15"/>
    <row r="1320" ht="15"/>
    <row r="1321" ht="15"/>
    <row r="1322" ht="15"/>
    <row r="1323" ht="15"/>
  </sheetData>
  <dataValidations count="2">
    <dataValidation allowBlank="1" showInputMessage="1" showErrorMessage="1" sqref="E1" xr:uid="{920C6338-E771-4DAE-8C89-92A9093EA4DE}"/>
    <dataValidation type="list" allowBlank="1" showInputMessage="1" showErrorMessage="1" sqref="E2:E48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39107</v>
      </c>
      <c r="B2" s="104" t="str">
        <f>IFERROR(VLOOKUP(D2,DB!A:K,11,0),"")</f>
        <v>R6</v>
      </c>
      <c r="C2" s="106">
        <v>2</v>
      </c>
      <c r="D2" s="104" t="s">
        <v>32724</v>
      </c>
      <c r="E2" s="107"/>
      <c r="F2" s="108"/>
      <c r="G2" s="77">
        <f ca="1">IFERROR(NOW()-F2,"-")</f>
        <v>45954.23644803241</v>
      </c>
      <c r="H2" s="108">
        <v>45954.124652777777</v>
      </c>
      <c r="I2" s="104" t="str">
        <f>IFERROR(VLOOKUP(D2,DB!A:F,6,0),"")</f>
        <v>SCECO</v>
      </c>
      <c r="J2" s="103" t="str">
        <f>IFERROR(VLOOKUP(D2,DB!A:G,7,0),"")</f>
        <v>Dead</v>
      </c>
      <c r="K2" s="109" t="s">
        <v>39108</v>
      </c>
      <c r="L2" s="110" t="str">
        <f>IFERROR(VLOOKUP(D2,DB!A:I,9,0),"")</f>
        <v>Latis</v>
      </c>
    </row>
    <row r="3" spans="1:16383" ht="31.5" customHeight="1">
      <c r="A3" s="105"/>
      <c r="B3" s="104" t="str">
        <f>IFERROR(VLOOKUP(D3,DB!A:K,11,0),"")</f>
        <v/>
      </c>
      <c r="C3" s="106"/>
      <c r="D3" s="104"/>
      <c r="E3" s="107"/>
      <c r="F3" s="108"/>
      <c r="G3" s="77">
        <f ca="1">IFERROR(NOW()-F3,"-")</f>
        <v>45954.23644803241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45954.23644803241</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45954.23644803241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45954.23644803241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45954.23644803241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45954.23644803241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45954.23644803241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45954.23644803241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45954.23644803241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45954.23644803241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45954.23644803241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45954.23644803241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45954.23644803241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45954.23644803241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45954.23644803241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45954.23644803241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45954.23644803241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45954.23644803241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45954.23644803241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45954.23644803241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45954.23644803241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45954.23644803241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45954.23644803241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45954.23644803241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45954.23644803241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45954.23644803241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45954.23644803241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45954.23644803241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45954.23644803241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45954.23644803241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45954.23644803241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45954.23644803241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45954.23644803241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45954.23644803241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45954.23644803241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45954.23644803241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45954.23644803241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45954.23644803241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45954.23644803241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45954.23644803241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45954.23644803241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45954.23644803241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45954.23644803241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45954.23644803241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45954.23644803241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45954.23644803241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45954.23644803241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45954.23644803241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45954.23644803241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45954.23644803241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45954.23644803241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45954.23644803241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45954.23644803241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45954.23644803241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45954.23644803241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45954.23644803241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45954.23644803241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45954.23644803241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45954.23644803241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45954.23644803241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45954.23644803241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45954.23644803241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45954.23644803241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45954.23644803241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45954.23644803241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45954.23644803241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45954.23644803241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45954.23644803241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45954.23644803241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45954.23644803241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45954.23644803241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45954.23644803241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45954.23644803241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45954.23644803241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45954.23644803241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45954.23644803241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45954.23644803241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45954.23644803241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45954.23644803241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45954.23644803241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45954.23644803241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45954.23644803241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45954.23644803241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45954.23644803241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45954.23644803241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45954.23644803241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45954.23644803241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45954.23644803241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45954.23644803241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45954.23644803241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45954.23644803241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45954.23644803241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45954.23644803241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45954.23644803241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45954.23644803241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45954.23644803241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45954.23644803241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45954.23644803241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45954.23644803241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45954.23644803241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45954.23644803241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45954.23644803241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45954.23644803241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45954.23644803241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45954.23644803241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45954.23644803241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45954.23644803241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45954.23644803241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45954.23644803241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45954.23644803241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45954.23644803241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45954.23644803241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45954.23644803241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45954.23644803241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45954.23644803241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45954.23644803241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45954.23644803241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45954.23644803241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45954.23644803241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45954.23644803241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45954.23644803241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45954.23644803241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45954.23644803241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45954.23644803241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45954.23644803241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45954.23644803241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45954.23644803241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45954.23644803241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45954.23644803241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45954.23644803241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45954.23644803241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45954.23644803241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45954.23644803241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45954.23644803241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45954.23644803241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45954.23644803241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45954.23644803241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45954.23644803241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45954.23644803241</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45954.23644803241</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45954.23644803241</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45954.23644803241</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45954.23644803241</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45954.23644803241</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45954.23644803241</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45954.23644803241</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45954.23644803241</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45954.23644803241</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2025-10-24T02:40:59Z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