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38" documentId="120_S{2AC9BD13-BADA-5192-A53E-5A8FF88502F6}" xr6:coauthVersionLast="47" xr6:coauthVersionMax="47" xr10:uidLastSave="{CF092350-70BA-43EA-9D0F-6D354C1740E4}"/>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L16" i="5"/>
  <c r="J16" i="5"/>
  <c r="I16" i="5"/>
  <c r="B16" i="5"/>
  <c r="G3"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<sst xmlns="http://schemas.openxmlformats.org/spreadsheetml/2006/main" count="180281" uniqueCount="39124">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</sst>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2" totalsRowShown="0" headerRowDxfId="47" dataDxfId="46" headerRowBorderDxfId="44" tableBorderDxfId="45" totalsRowBorderDxfId="43">
  <autoFilter ref="A1:L3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tabSelected="1" workbookViewId="0">
      <selection activeCell="G9" sqref="G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326.84317164351523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2.6045138874906115E-3</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45989.791597569441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45989.791597569441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45989.791597569441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45989.791597569441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45989.791597569441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45989.791597569441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45989.791597569441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45989.791597569441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45989.791597569441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45989.791597569441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45989.791597569441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45989.791597569441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45989.791597569441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45989.791597569441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45989.791597569441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45989.791597569441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45989.791597569441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45989.791597569441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45989.791597569441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45989.791597569441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45989.791597569441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45989.791597569441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45989.791597569441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45989.791597569441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45989.791597569441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45989.791597569441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45989.791597569441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45989.791597569441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45989.791597569441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45989.791597569441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45989.791597569441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45989.791597569441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45989.791597569441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45989.791597569441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45989.791597569441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45989.791597569441</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2C1EC1F7-1499-49E5-B0D3-F72D1ADF3614}"/>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164.7917596064799</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5.4041785879599047</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45989.791597569441</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45989.791597569441</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45989.791597569441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45989.791597569441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45989.791597569441</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45989.791597569441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45989.791597569441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45989.791597569441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45989.791597569441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45989.791597569441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45989.791597569441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45989.791597569441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45989.791597569441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45989.791597569441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45989.791597569441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45989.791597569441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45989.791597569441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45989.791597569441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45989.791597569441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45989.791597569441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45989.791597569441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45989.791597569441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45989.791597569441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45989.791597569441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45989.791597569441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45989.791597569441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45989.791597569441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45989.791597569441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45989.791597569441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45989.791597569441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45989.791597569441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45989.791597569441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45989.791597569441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45989.791597569441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45989.791597569441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45989.791597569441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45989.791597569441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45989.791597569441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45989.791597569441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45989.791597569441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45989.791597569441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45989.791597569441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45989.791597569441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45989.791597569441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45989.791597569441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45989.791597569441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45989.791597569441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45989.791597569441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45989.791597569441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45989.791597569441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45989.791597569441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45989.791597569441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45989.791597569441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45989.791597569441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45989.791597569441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45989.791597569441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45989.791597569441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45989.791597569441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45989.791597569441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45989.791597569441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45989.791597569441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45989.791597569441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45989.791597569441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45989.791597569441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45989.791597569441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45989.791597569441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45989.791597569441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45989.791597569441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45989.791597569441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45989.791597569441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45989.791597569441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45989.791597569441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45989.791597569441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45989.791597569441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45989.791597569441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45989.791597569441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45989.791597569441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45989.791597569441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45989.791597569441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45989.791597569441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45989.791597569441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45989.791597569441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45989.791597569441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45989.791597569441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45989.791597569441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45989.791597569441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45989.791597569441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45989.791597569441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45989.791597569441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45989.791597569441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45989.791597569441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45989.791597569441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45989.791597569441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45989.791597569441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45989.791597569441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45989.791597569441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45989.791597569441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45989.791597569441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45989.791597569441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45989.791597569441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45989.791597569441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45989.791597569441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45989.791597569441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45989.791597569441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45989.791597569441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45989.791597569441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45989.791597569441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45989.791597569441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45989.791597569441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45989.791597569441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45989.791597569441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45989.791597569441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45989.791597569441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45989.791597569441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45989.791597569441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45989.791597569441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45989.791597569441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45989.791597569441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45989.791597569441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45989.791597569441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45989.791597569441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45989.791597569441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45989.791597569441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45989.791597569441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45989.791597569441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45989.791597569441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45989.791597569441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45989.791597569441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45989.791597569441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45989.791597569441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45989.791597569441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45989.791597569441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45989.791597569441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45989.791597569441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45989.791597569441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45989.791597569441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45989.791597569441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45989.791597569441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45989.791597569441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45989.791597569441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45989.791597569441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45989.791597569441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45989.791597569441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45989.791597569441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45989.791597569441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45989.791597569441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45989.791597569441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45989.791597569441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45989.791597569441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45989.791597569441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45989.791597569441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45989.791597569441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45989.791597569441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45989.791597569441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45989.791597569441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45989.791597569441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45989.791597569441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45989.791597569441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45989.791597569441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45989.791597569441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45989.791597569441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45989.791597569441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45989.791597569441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45989.791597569441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45989.791597569441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45989.791597569441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45989.791597569441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45989.791597569441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45989.791597569441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45989.791597569441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45989.791597569441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45989.791597569441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45989.791597569441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45989.791597569441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45989.791597569441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45989.791597569441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45989.791597569441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45989.791597569441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45989.791597569441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45989.791597569441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45989.791597569441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45989.791597569441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45989.791597569441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45989.791597569441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45989.791597569441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45989.791597569441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45989.791597569441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45989.791597569441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45989.791597569441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45989.791597569441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45989.791597569441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45989.791597569441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45989.791597569441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45989.791597569441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45989.791597569441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45989.791597569441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45989.791597569441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45989.791597569441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45989.791597569441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45989.791597569441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45989.791597569441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45989.791597569441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45989.791597569441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45989.791597569441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45989.791597569441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45989.791597569441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45989.791597569441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45989.791597569441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45989.791597569441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45989.791597569441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45989.791597569441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45989.791597569441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45989.791597569441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45989.791597569441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45989.791597569441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45989.791597569441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45989.791597569441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45989.791597569441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45989.791597569441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45989.791597569441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45989.791597569441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45989.791597569441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45989.791597569441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45989.791597569441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45989.791597569441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45989.791597569441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45989.791597569441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45989.791597569441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45989.791597569441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45989.791597569441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45989.791597569441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45989.791597569441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45989.791597569441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45989.791597569441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45989.791597569441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45989.791597569441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45989.791597569441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45989.791597569441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45989.791597569441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45989.791597569441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45989.791597569441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45989.791597569441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45989.791597569441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45989.791597569441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45989.791597569441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45989.791597569441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45989.791597569441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45989.791597569441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45989.791597569441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45989.791597569441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45989.791597569441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45989.791597569441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45989.791597569441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45989.791597569441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45989.791597569441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45989.791597569441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45989.791597569441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45989.791597569441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45989.791597569441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45989.791597569441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45989.791597569441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45989.791597569441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45989.791597569441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45989.791597569441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45989.791597569441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45989.791597569441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45989.791597569441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45989.791597569441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45989.791597569441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45989.791597569441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45989.791597569441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45989.791597569441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45989.791597569441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45989.791597569441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45989.791597569441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45989.791597569441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45989.791597569441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45989.791597569441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45989.791597569441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45989.791597569441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45989.791597569441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45989.791597569441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45989.791597569441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45989.791597569441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45989.791597569441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45989.791597569441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45989.791597569441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45989.791597569441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45989.791597569441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45989.791597569441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45989.791597569441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45989.791597569441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45989.791597569441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45989.791597569441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45989.791597569441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45989.791597569441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45989.791597569441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45989.791597569441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45989.791597569441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45989.791597569441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45989.791597569441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45989.791597569441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45989.791597569441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45989.791597569441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45989.791597569441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45989.791597569441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45989.791597569441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45989.791597569441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45989.791597569441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45989.791597569441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45989.791597569441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45989.791597569441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45989.791597569441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45989.791597569441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45989.791597569441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45989.791597569441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45989.791597569441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45989.791597569441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45989.791597569441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45989.791597569441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45989.791597569441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45989.791597569441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45989.791597569441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45989.791597569441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45989.791597569441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45989.791597569441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45989.791597569441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45989.791597569441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45989.791597569441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45989.791597569441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45989.791597569441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45989.791597569441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45989.791597569441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45989.791597569441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45989.791597569441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45989.791597569441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45989.791597569441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45989.791597569441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45989.791597569441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45989.791597569441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45989.791597569441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45989.791597569441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45989.791597569441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45989.791597569441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45989.791597569441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45989.791597569441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45989.791597569441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45989.791597569441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45989.791597569441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45989.791597569441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45989.791597569441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45989.791597569441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45989.791597569441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45989.791597569441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45989.791597569441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45989.791597569441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45989.791597569441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45989.791597569441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45989.791597569441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45989.791597569441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45989.791597569441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45989.791597569441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45989.791597569441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45989.791597569441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45989.791597569441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45989.791597569441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45989.791597569441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45989.791597569441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45989.791597569441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45989.791597569441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45989.791597569441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45989.791597569441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45989.791597569441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45989.791597569441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45989.791597569441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45989.791597569441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45989.791597569441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45989.791597569441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45989.791597569441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45989.791597569441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45989.791597569441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45989.791597569441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45989.791597569441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45989.791597569441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45989.791597569441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45989.791597569441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45989.791597569441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45989.791597569441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45989.791597569441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45989.791597569441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45989.791597569441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45989.791597569441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45989.791597569441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45989.791597569441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45989.791597569441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45989.791597569441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45989.791597569441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45989.791597569441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45989.791597569441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45989.791597569441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45989.791597569441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45989.791597569441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45989.791597569441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45989.791597569441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45989.791597569441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45989.791597569441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45989.791597569441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45989.791597569441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45989.791597569441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45989.791597569441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45989.791597569441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45989.791597569441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45989.791597569441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45989.791597569441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45989.791597569441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45989.791597569441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45989.791597569441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45989.791597569441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45989.791597569441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45989.791597569441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45989.791597569441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45989.791597569441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45989.791597569441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45989.791597569441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45989.791597569441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45989.791597569441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45989.791597569441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45989.791597569441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45989.791597569441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45989.791597569441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45989.791597569441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45989.791597569441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45989.791597569441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45989.791597569441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45989.791597569441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45989.791597569441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45989.791597569441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45989.791597569441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45989.791597569441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45989.791597569441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45989.791597569441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45989.791597569441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45989.791597569441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45989.791597569441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45989.791597569441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45989.791597569441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45989.791597569441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45989.791597569441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45989.791597569441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45989.791597569441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45989.791597569441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45989.791597569441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45989.791597569441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45989.791597569441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45989.791597569441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45989.791597569441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45989.791597569441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45989.791597569441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45989.791597569441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45989.791597569441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45989.791597569441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45989.791597569441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45989.791597569441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45989.791597569441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45989.791597569441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45989.791597569441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45989.791597569441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45989.791597569441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45989.791597569441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45989.791597569441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45989.791597569441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45989.791597569441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45989.791597569441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45989.791597569441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45989.791597569441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45989.791597569441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45989.791597569441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45989.791597569441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45989.791597569441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45989.791597569441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45989.791597569441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45989.791597569441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45989.791597569441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45989.791597569441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45989.791597569441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45989.791597569441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45989.791597569441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45989.791597569441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45989.791597569441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45989.791597569441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45989.791597569441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45989.791597569441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45989.791597569441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45989.791597569441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45989.791597569441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45989.791597569441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45989.791597569441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45989.791597569441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45989.791597569441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45989.791597569441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45989.791597569441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45989.791597569441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45989.791597569441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45989.791597569441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45989.791597569441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45989.791597569441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45989.791597569441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45989.791597569441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45989.791597569441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45989.791597569441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45989.791597569441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45989.791597569441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45989.791597569441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45989.791597569441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45989.791597569441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45989.791597569441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45989.791597569441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45989.791597569441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45989.791597569441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45989.791597569441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45989.791597569441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45989.791597569441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45989.791597569441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45989.791597569441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45989.791597569441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45989.791597569441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45989.791597569441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45989.791597569441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45989.791597569441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45989.791597569441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45989.791597569441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45989.791597569441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45989.791597569441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45989.791597569441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45989.791597569441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45989.791597569441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45989.791597569441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45989.791597569441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45989.791597569441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45989.791597569441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45989.791597569441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45989.791597569441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45989.791597569441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45989.791597569441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45989.791597569441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45989.791597569441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45989.791597569441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45989.791597569441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45989.791597569441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45989.791597569441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45989.791597569441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45989.791597569441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45989.791597569441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45989.791597569441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45989.791597569441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45989.791597569441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45989.791597569441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45989.791597569441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45989.791597569441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45989.791597569441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45989.791597569441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45989.791597569441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45989.791597569441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45989.791597569441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45989.791597569441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45989.791597569441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45989.791597569441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45989.791597569441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45989.791597569441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45989.791597569441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45989.791597569441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45989.791597569441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45989.791597569441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45989.791597569441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45989.791597569441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45989.791597569441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45989.791597569441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45989.791597569441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45989.791597569441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45989.791597569441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45989.791597569441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45989.791597569441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45989.791597569441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45989.791597569441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45989.791597569441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45989.791597569441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45989.791597569441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45989.791597569441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45989.791597569441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45989.791597569441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45989.791597569441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45989.791597569441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45989.791597569441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45989.791597569441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45989.791597569441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45989.791597569441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45989.791597569441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45989.791597569441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45989.791597569441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45989.791597569441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45989.791597569441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45989.791597569441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45989.791597569441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45989.791597569441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45989.791597569441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45989.791597569441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45989.791597569441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45989.791597569441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45989.791597569441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45989.791597569441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45989.791597569441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45989.791597569441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45989.791597569441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45989.791597569441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45989.791597569441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45989.791597569441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45989.791597569441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45989.791597569441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45989.791597569441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45989.791597569441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45989.791597569441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45989.791597569441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45989.791597569441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45989.791597569441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45989.791597569441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45989.791597569441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45989.791597569441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45989.791597569441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45989.791597569441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45989.791597569441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45989.791597569441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45989.791597569441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45989.791597569441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45989.791597569441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45989.791597569441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45989.791597569441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45989.791597569441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45989.791597569441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45989.791597569441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45989.791597569441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45989.791597569441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45989.791597569441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45989.791597569441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45989.791597569441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45989.791597569441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45989.791597569441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45989.791597569441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45989.791597569441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45989.791597569441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45989.791597569441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45989.791597569441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45989.791597569441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45989.791597569441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45989.791597569441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45989.791597569441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45989.791597569441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45989.791597569441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45989.791597569441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45989.791597569441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45989.791597569441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45989.791597569441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45989.791597569441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45989.791597569441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45989.791597569441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45989.791597569441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45989.791597569441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45989.791597569441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45989.791597569441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45989.791597569441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45989.791597569441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45989.791597569441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45989.791597569441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45989.791597569441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45989.791597569441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45989.791597569441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45989.791597569441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45989.791597569441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45989.791597569441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45989.791597569441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45989.791597569441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45989.791597569441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45989.791597569441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45989.791597569441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45989.791597569441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45989.791597569441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45989.791597569441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45989.791597569441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45989.791597569441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45989.791597569441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45989.791597569441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45989.791597569441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45989.791597569441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45989.791597569441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45989.791597569441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45989.791597569441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45989.791597569441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45989.791597569441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45989.791597569441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45989.791597569441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45989.791597569441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45989.791597569441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45989.791597569441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45989.791597569441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45989.791597569441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45989.791597569441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45989.791597569441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45989.791597569441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45989.791597569441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45989.791597569441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45989.791597569441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45989.791597569441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45989.791597569441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45989.791597569441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45989.791597569441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45989.791597569441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45989.791597569441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45989.791597569441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45989.791597569441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45989.791597569441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45989.791597569441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45989.791597569441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45989.791597569441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45989.791597569441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45989.791597569441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45989.791597569441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45989.791597569441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45989.791597569441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45989.791597569441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45989.791597569441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45989.791597569441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45989.791597569441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45989.791597569441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45989.791597569441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45989.791597569441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45989.791597569441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45989.791597569441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45989.791597569441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45989.791597569441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45989.791597569441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45989.791597569441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45989.791597569441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45989.791597569441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45989.791597569441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45989.791597569441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45989.791597569441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45989.791597569441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45989.791597569441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45989.791597569441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45989.791597569441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45989.791597569441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45989.791597569441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45989.791597569441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45989.791597569441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45989.791597569441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45989.791597569441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45989.791597569441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45989.791597569441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45989.791597569441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45989.791597569441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45989.791597569441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45989.791597569441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45989.791597569441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45989.791597569441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45989.791597569441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45989.791597569441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45989.791597569441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45989.791597569441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45989.791597569441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45989.791597569441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45989.791597569441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45989.791597569441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45989.791597569441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45989.791597569441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45989.791597569441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45989.791597569441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45989.791597569441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45989.791597569441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45989.791597569441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45989.791597569441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45989.791597569441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45989.791597569441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45989.791597569441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45989.791597569441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45989.791597569441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45989.791597569441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45989.791597569441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45989.791597569441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45989.791597569441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45989.791597569441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45989.791597569441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45989.791597569441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45989.791597569441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45989.791597569441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45989.791597569441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45989.791597569441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45989.791597569441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45989.791597569441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45989.791597569441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45989.791597569441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45989.791597569441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45989.791597569441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45989.791597569441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45989.791597569441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45989.791597569441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45989.791597569441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45989.791597569441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45989.791597569441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45989.791597569441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45989.791597569441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45989.791597569441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45989.791597569441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45989.791597569441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45989.791597569441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45989.791597569441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45989.791597569441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45989.791597569441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45989.791597569441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45989.791597569441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45989.791597569441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45989.791597569441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45989.791597569441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45989.791597569441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45989.791597569441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45989.791597569441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45989.791597569441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45989.791597569441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45989.791597569441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45989.791597569441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45989.791597569441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45989.791597569441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45989.791597569441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45989.791597569441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45989.791597569441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45989.791597569441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45989.791597569441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45989.791597569441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45989.791597569441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45989.791597569441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45989.791597569441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45989.791597569441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45989.791597569441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45989.791597569441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45989.791597569441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45989.791597569441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45989.791597569441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45989.791597569441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45989.791597569441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45989.791597569441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45989.791597569441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45989.791597569441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45989.791597569441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45989.791597569441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45989.791597569441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45989.791597569441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45989.791597569441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45989.791597569441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45989.791597569441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45989.791597569441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45989.791597569441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45989.791597569441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45989.791597569441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45989.791597569441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45989.791597569441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45989.791597569441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45989.791597569441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45989.791597569441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45989.791597569441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45989.791597569441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45989.791597569441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45989.791597569441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45989.791597569441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45989.791597569441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45989.791597569441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45989.791597569441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45989.791597569441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45989.791597569441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45989.791597569441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45989.791597569441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45989.791597569441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45989.791597569441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45989.791597569441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45989.791597569441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45989.791597569441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45989.791597569441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45989.791597569441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45989.791597569441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45989.791597569441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45989.791597569441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45989.791597569441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45989.791597569441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45989.791597569441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45989.791597569441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45989.791597569441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45989.791597569441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45989.791597569441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45989.791597569441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45989.791597569441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45989.791597569441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45989.791597569441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45989.791597569441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45989.791597569441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45989.791597569441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45989.791597569441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45989.791597569441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45989.791597569441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45989.791597569441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45989.791597569441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45989.791597569441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45989.791597569441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45989.791597569441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45989.791597569441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45989.791597569441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45989.791597569441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45989.791597569441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45989.791597569441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45989.791597569441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45989.791597569441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45989.791597569441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45989.791597569441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45989.791597569441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45989.791597569441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45989.791597569441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45989.791597569441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45989.791597569441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45989.791597569441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45989.791597569441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45989.791597569441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45989.791597569441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45989.791597569441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45989.791597569441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45989.791597569441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45989.791597569441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45989.791597569441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45989.791597569441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45989.791597569441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45989.791597569441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45989.791597569441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45989.791597569441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45989.791597569441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45989.791597569441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45989.791597569441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45989.791597569441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45989.791597569441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45989.791597569441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45989.791597569441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45989.791597569441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45989.791597569441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45989.791597569441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45989.791597569441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45989.791597569441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45989.791597569441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45989.791597569441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45989.791597569441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45989.791597569441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45989.791597569441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45989.791597569441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45989.791597569441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45989.791597569441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45989.791597569441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45989.791597569441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45989.791597569441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45989.791597569441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45989.791597569441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45989.791597569441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45989.791597569441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45989.791597569441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45989.791597569441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45989.791597569441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45989.791597569441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45989.791597569441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45989.791597569441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45989.791597569441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45989.791597569441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45989.791597569441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45989.791597569441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45989.791597569441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45989.791597569441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45989.791597569441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45989.791597569441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45989.791597569441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45989.791597569441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45989.791597569441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45989.791597569441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45989.791597569441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45989.791597569441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45989.791597569441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45989.791597569441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45989.791597569441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45989.791597569441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45989.791597569441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45989.791597569441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45989.791597569441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45989.791597569441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45989.791597569441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45989.791597569441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45989.791597569441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45989.791597569441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45989.791597569441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45989.791597569441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45989.791597569441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45989.791597569441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45989.791597569441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45989.791597569441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45989.791597569441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45989.791597569441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45989.791597569441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45989.791597569441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45989.791597569441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45989.791597569441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45989.791597569441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45989.791597569441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45989.791597569441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45989.791597569441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45989.791597569441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45989.791597569441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45989.791597569441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45989.791597569441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45989.791597569441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45989.791597569441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45989.791597569441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45989.791597569441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45989.791597569441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45989.791597569441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45989.791597569441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45989.791597569441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45989.791597569441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45989.791597569441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45989.791597569441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45989.791597569441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45989.791597569441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286.31087997684517</v>
      </c>
      <c r="H2" s="92">
        <v>45703.474768518521</v>
      </c>
      <c r="I2" s="92" t="str">
        <f>IFERROR(VLOOKUP(D2,DB!A:F,6,0),"")</f>
        <v>SCECO</v>
      </c>
      <c r="J2" s="92" t="str">
        <f>IFERROR(VLOOKUP(D2,DB!A:G,7,0),"")</f>
        <v>Dead</v>
      </c>
      <c r="K2" s="94" t="s">
        <v>39111</v>
      </c>
      <c r="L2" s="88" t="str">
        <f>IFERROR(VLOOKUP(D2,DB!A:I,9,0),"")</f>
        <v>Latis</v>
      </c>
    </row>
    <row r="3" spans="1:16" ht="15" customHeight="1">
      <c r="A3" s="110" t="s">
        <v>39112</v>
      </c>
      <c r="B3" s="88" t="str">
        <f>IFERROR(VLOOKUP(D3,DB!A:K,11,0),"")</f>
        <v>R4</v>
      </c>
      <c r="C3" s="90">
        <v>2</v>
      </c>
      <c r="D3" s="88" t="s">
        <v>36001</v>
      </c>
      <c r="E3" s="91" t="s">
        <v>39021</v>
      </c>
      <c r="F3" s="92">
        <v>45989.70108796296</v>
      </c>
      <c r="G3" s="93">
        <f t="shared" ref="G3:G64" ca="1" si="0">IFERROR(NOW()-F3,"")</f>
        <v>9.0509606481646188E-2</v>
      </c>
      <c r="H3" s="92">
        <v>45989.719317129631</v>
      </c>
      <c r="I3" s="110" t="str">
        <f>IFERROR(VLOOKUP(D3,DB!A:F,6,0),"")</f>
        <v>SCECO</v>
      </c>
      <c r="J3" s="110" t="str">
        <f>IFERROR(VLOOKUP(D3,DB!A:G,7,0),"")</f>
        <v>Dead</v>
      </c>
      <c r="K3" s="94" t="s">
        <v>39113</v>
      </c>
      <c r="L3" s="88" t="str">
        <f>IFERROR(VLOOKUP(D3,DB!A:I,9,0),"")</f>
        <v>Latis</v>
      </c>
    </row>
    <row r="4" spans="1:16" ht="15" customHeight="1">
      <c r="A4" s="110"/>
      <c r="B4" s="88" t="str">
        <f>IFERROR(VLOOKUP(D4,DB!A:K,11,0),"")</f>
        <v/>
      </c>
      <c r="C4" s="90"/>
      <c r="D4" s="88"/>
      <c r="E4" s="91"/>
      <c r="F4" s="92"/>
      <c r="G4" s="93">
        <f t="shared" ca="1" si="0"/>
        <v>45989.791597569441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45989.791597569441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45989.791597569441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45989.791597569441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45989.791597569441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45989.791597569441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45989.791597569441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45989.791597569441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45989.791597569441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45989.791597569441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45989.791597569441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45989.791597569441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45989.791597569441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45989.791597569441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45989.791597569441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45989.791597569441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45989.791597569441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45989.791597569441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45989.791597569441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45989.791597569441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45989.791597569441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45989.791597569441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45989.791597569441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45989.791597569441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45989.791597569441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45989.791597569441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45989.791597569441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45989.791597569441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45989.791597569441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45989.791597569441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45989.791597569441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45989.791597569441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45989.791597569441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45989.791597569441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45989.791597569441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45989.791597569441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45989.791597569441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45989.791597569441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45989.791597569441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45989.791597569441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45989.791597569441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45989.791597569441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45989.791597569441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45989.791597569441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45989.791597569441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45989.791597569441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45989.791597569441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45989.791597569441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45989.791597569441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45989.791597569441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45989.791597569441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45989.791597569441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45989.791597569441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45989.791597569441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45989.791597569441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45989.791597569441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45989.791597569441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45989.791597569441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45989.791597569441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45989.791597569441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45989.791597569441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45989.791597569441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45989.791597569441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45989.791597569441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45989.791597569441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45989.791597569441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45989.791597569441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45989.791597569441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45989.791597569441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45989.791597569441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45989.791597569441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45989.791597569441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45989.791597569441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45989.791597569441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45989.791597569441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45989.791597569441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45989.791597569441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45989.791597569441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45989.791597569441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45989.791597569441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45989.791597569441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45989.791597569441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45989.791597569441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45989.791597569441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45989.791597569441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45989.791597569441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45989.791597569441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45989.791597569441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45989.791597569441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45989.791597569441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45989.791597569441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45989.791597569441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45989.791597569441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45989.791597569441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45989.791597569441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45989.791597569441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45989.791597569441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45989.791597569441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45989.791597569441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45989.791597569441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45989.791597569441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45989.791597569441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45989.791597569441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45989.791597569441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45989.791597569441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45989.791597569441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45989.791597569441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45989.791597569441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45989.791597569441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45989.791597569441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45989.791597569441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45989.791597569441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45989.791597569441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45989.791597569441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45989.791597569441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45989.791597569441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45989.791597569441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45989.791597569441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45989.791597569441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45989.791597569441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45989.791597569441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45989.791597569441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45989.791597569441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45989.791597569441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45989.791597569441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45989.791597569441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45989.791597569441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45989.791597569441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45989.791597569441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45989.791597569441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45989.791597569441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45989.791597569441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45989.791597569441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45989.791597569441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45989.791597569441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45989.791597569441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45989.791597569441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45989.791597569441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45989.791597569441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45989.791597569441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45989.791597569441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45989.791597569441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45989.791597569441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45989.791597569441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45989.791597569441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45989.791597569441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45989.791597569441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45989.791597569441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45989.791597569441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45989.791597569441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45989.791597569441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45989.791597569441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45989.791597569441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45989.791597569441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45989.791597569441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45989.791597569441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45989.791597569441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45989.791597569441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45989.791597569441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45989.791597569441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45989.791597569441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45989.791597569441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45989.791597569441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45989.791597569441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45989.791597569441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45989.791597569441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45989.791597569441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45989.791597569441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45989.791597569441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45989.791597569441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45989.791597569441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45989.791597569441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45989.791597569441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45989.791597569441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45989.791597569441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45989.791597569441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45989.791597569441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45989.791597569441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45989.791597569441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45989.791597569441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45989.791597569441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45989.791597569441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45989.791597569441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45989.791597569441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45989.791597569441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45989.791597569441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45989.791597569441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45989.791597569441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45989.791597569441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56" ca="1" si="3">IFERROR(NOW()-F193,"")</f>
        <v>45989.791597569441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45989.791597569441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45989.791597569441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45989.791597569441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45989.791597569441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45989.791597569441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45989.791597569441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45989.791597569441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45989.791597569441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45989.791597569441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45989.791597569441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45989.791597569441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45989.791597569441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45989.791597569441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45989.791597569441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45989.791597569441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45989.791597569441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45989.791597569441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45989.791597569441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45989.791597569441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45989.791597569441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45989.791597569441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45989.791597569441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45989.791597569441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45989.791597569441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45989.791597569441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45989.791597569441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45989.791597569441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45989.791597569441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45989.791597569441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45989.791597569441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45989.791597569441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45989.791597569441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45989.791597569441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45989.791597569441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45989.791597569441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45989.791597569441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45989.791597569441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45989.791597569441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45989.791597569441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45989.791597569441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45989.791597569441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45989.791597569441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45989.791597569441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45989.791597569441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45989.791597569441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45989.791597569441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45989.791597569441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45989.791597569441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45989.791597569441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45989.791597569441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45989.791597569441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45989.791597569441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45989.791597569441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45989.791597569441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45989.791597569441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45989.791597569441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45989.791597569441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45989.791597569441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45989.791597569441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45989.791597569441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45989.791597569441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45989.791597569441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45989.791597569441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ref="G257:G302" ca="1" si="4">IFERROR(NOW()-F257,"")</f>
        <v>45989.791597569441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45989.791597569441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45989.791597569441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45989.791597569441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45989.791597569441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45989.791597569441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45989.791597569441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45989.791597569441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45989.791597569441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45989.791597569441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45989.791597569441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45989.791597569441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45989.791597569441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45989.791597569441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45989.791597569441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45989.791597569441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45989.791597569441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45989.791597569441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45989.791597569441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45989.791597569441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45989.791597569441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45989.791597569441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45989.791597569441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45989.791597569441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45989.791597569441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45989.791597569441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45989.791597569441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45989.791597569441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45989.791597569441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45989.791597569441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45989.791597569441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45989.791597569441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45989.791597569441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45989.791597569441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45989.791597569441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45989.791597569441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45989.791597569441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45989.791597569441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45989.791597569441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45989.791597569441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45989.791597569441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45989.791597569441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45989.791597569441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45989.791597569441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45989.791597569441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45989.791597569441</v>
      </c>
      <c r="H302" s="92"/>
      <c r="I302" s="110" t="str">
        <f>IFERROR(VLOOKUP(D302,DB!A:F,6,0),"")</f>
        <v/>
      </c>
      <c r="J302" s="110" t="str">
        <f>IFERROR(VLOOKUP(D302,DB!A:G,7,0),"")</f>
        <v/>
      </c>
      <c r="K302" s="94"/>
      <c r="L302" s="88" t="str">
        <f>IFERROR(VLOOKUP(D302,DB!A:I,9,0),"")</f>
        <v/>
      </c>
    </row>
  </sheetData>
  <dataValidations count="2">
    <dataValidation allowBlank="1" showInputMessage="1" showErrorMessage="1" sqref="E1" xr:uid="{A4F81451-56CC-4543-9497-104C4E44EE4B}"/>
    <dataValidation type="list" allowBlank="1" showInputMessage="1" showErrorMessage="1" sqref="E2:E3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11" sqref="D11"/>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39114</v>
      </c>
      <c r="B2" s="37" t="str">
        <f>IFERROR(VLOOKUP(D2,DB!A:K,11,0),"")</f>
        <v>R5</v>
      </c>
      <c r="C2" s="37">
        <v>3</v>
      </c>
      <c r="D2" s="103" t="s">
        <v>36011</v>
      </c>
      <c r="E2" s="37" t="s">
        <v>39021</v>
      </c>
      <c r="F2" s="38">
        <v>45891.832060185188</v>
      </c>
      <c r="G2" s="105">
        <f ca="1">IFERROR(NOW()-F2,"")</f>
        <v>97.959537384253053</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39024</v>
      </c>
      <c r="F3" s="38">
        <v>45926.188877314817</v>
      </c>
      <c r="G3" s="105">
        <f t="shared" ref="G3" ca="1" si="0">IFERROR(NOW()-F3,"")</f>
        <v>63.602720254624728</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39024</v>
      </c>
      <c r="F4" s="107">
        <v>45948.661111111112</v>
      </c>
      <c r="G4" s="108">
        <f t="shared" ref="G4" ca="1" si="1">IFERROR(NOW()-F4,"")</f>
        <v>41.13048645832896</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8.4182989583277958</v>
      </c>
      <c r="H5" s="144">
        <v>45981.360798611109</v>
      </c>
      <c r="I5" s="106" t="str">
        <f>IFERROR(VLOOKUP(D5,DB!A:F,6,0),"")</f>
        <v>SCECO</v>
      </c>
      <c r="J5" s="106" t="str">
        <f>IFERROR(VLOOKUP(D5,DB!A:G,7,0),"")</f>
        <v>Dead</v>
      </c>
      <c r="K5" s="106" t="s">
        <v>39121</v>
      </c>
      <c r="L5" s="106" t="str">
        <f>IFERROR(VLOOKUP(D5,DB!A:I,9,0),"")</f>
        <v>Latis</v>
      </c>
    </row>
    <row r="6" spans="1:13">
      <c r="A6" s="37" t="s">
        <v>39122</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39123</v>
      </c>
      <c r="L6" s="37" t="str">
        <f>IFERROR(VLOOKUP(D6,DB!A:I,9,0),"")</f>
        <v>Latis</v>
      </c>
    </row>
    <row r="7" spans="1:13">
      <c r="A7" s="37"/>
      <c r="B7" s="37" t="str">
        <f>IFERROR(VLOOKUP(D7,DB!A:K,11,0),"")</f>
        <v/>
      </c>
      <c r="C7" s="37"/>
      <c r="D7" s="106"/>
      <c r="E7" s="37"/>
      <c r="F7" s="38"/>
      <c r="G7" s="143">
        <f t="shared" ca="1" si="2"/>
        <v>45989.791597569441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45989.791597569441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45989.791597569441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45989.791597569441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45989.791597569441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45989.791597569441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45989.791597569441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45989.791597569441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45989.791597569441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45989.791597569441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45989.791597569441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45989.791597569441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45989.791597569441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45989.791597569441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45989.791597569441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45989.791597569441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45989.791597569441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45989.791597569441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45989.791597569441</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45989.791597569441</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45989.791597569441</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45989.791597569441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45989.791597569441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45989.791597569441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45989.791597569441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45989.791597569441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45989.791597569441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45989.791597569441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45989.791597569441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45989.791597569441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45989.791597569441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45989.791597569441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45989.791597569441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45989.791597569441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45989.791597569441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45989.791597569441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45989.791597569441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45989.791597569441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45989.791597569441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45989.791597569441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45989.791597569441</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R6</v>
      </c>
      <c r="C3" s="124"/>
      <c r="D3" s="123" t="s">
        <v>6263</v>
      </c>
      <c r="E3" s="106"/>
      <c r="F3" s="125"/>
      <c r="G3" s="72">
        <f t="shared" ref="G3:G4" ca="1" si="0">IFERROR(NOW()-F3,"-")</f>
        <v>45989.791597569441</v>
      </c>
      <c r="H3" s="125"/>
      <c r="I3" s="123" t="str">
        <f>IFERROR(VLOOKUP(D3,DB!A:F,6,0),"")</f>
        <v>SCECO</v>
      </c>
      <c r="J3" s="123" t="str">
        <f>IFERROR(VLOOKUP(D3,DB!A:G,7,0),"")</f>
        <v>Dead</v>
      </c>
      <c r="K3" s="126"/>
      <c r="L3" s="127" t="str">
        <f>IFERROR(VLOOKUP(D3,DB!A:I,9,0),"")</f>
        <v>Zain</v>
      </c>
    </row>
    <row r="4" spans="1:16382" ht="31.5" customHeight="1">
      <c r="A4" s="122"/>
      <c r="B4" s="123" t="str">
        <f>IFERROR(VLOOKUP(D4,DB!A:K,11,0),"")</f>
        <v/>
      </c>
      <c r="C4" s="124"/>
      <c r="D4" s="123"/>
      <c r="E4" s="106"/>
      <c r="F4" s="107"/>
      <c r="G4" s="72">
        <f t="shared" ca="1" si="0"/>
        <v>45989.791597569441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45989.791597569441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45989.791597569441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45989.791597569441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45989.791597569441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45989.791597569441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45989.791597569441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45989.791597569441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45989.791597569441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45989.791597569441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45989.791597569441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45989.791597569441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45989.791597569441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45989.791597569441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45989.791597569441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45989.791597569441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45989.791597569441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45989.791597569441</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2025-11-28T15:59:55Z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