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894" documentId="120_S{2AC9BD13-BADA-5192-A53E-5A8FF88502F6}" xr6:coauthVersionLast="47" xr6:coauthVersionMax="47" xr10:uidLastSave="{FB6DB1F6-0A44-43B4-A041-0F8E42BA9DE6}"/>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<sst xmlns="http://schemas.openxmlformats.org/spreadsheetml/2006/main" count="180285" uniqueCount="39128">
  <si>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</si>
  <si>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</si>
  <si>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</si>
  <si>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</si>
  <si>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</si>
  <si>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</si>
  <si>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</si>
  <si>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</si>
  <si>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</si>
  <si>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</si>
  <si>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</si>
  <si>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</si>
  <si>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</si>
  <si>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</si>
  <si>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</si>
  <si>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</si>
  <si>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</si>
  <si>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</si>
  <si>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</si>
  <si>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</si>
  <si>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</si>
  <si>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</si>
  <si>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</si>
  <si>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</si>
  <si>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</si>
  <si>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</si>
  <si>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</si>
  <si>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</si>
  <si>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</si>
  <si>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</si>
  <si>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</si>
  <si>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</si>
  <si>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</si>
  <si>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</si>
  <si>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</si>
  <si>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</si>
  <si>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</si>
  <si>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</si>
  <si>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</si>
  <si>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</si>
  <si>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</si>
  <si>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</si>
  <si>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</si>
  <si>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</si>
  <si>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</si>
  <si>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</si>
  <si>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</si>
  <si>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</si>
  <si>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</si>
  <si>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</si>
  <si>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</si>
  <si>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</si>
  <si>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</si>
  <si>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</si>
  <si>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</si>
  <si>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</si>
  <si>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</si>
  <si>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</si>
  <si>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</si>
  <si>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</si>
  <si>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</si>
  <si>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</si>
  <si>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</si>
  <si>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</si>
  <si>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</si>
  <si>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</si>
  <si>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</si>
  <si>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</si>
  <si>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</si>
  <si>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</si>
  <si>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</si>
  <si>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</si>
  <si>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</si>
  <si>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</si>
  <si>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</si>
  <si>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</si>
  <si>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</si>
  <si>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</si>
  <si>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</si>
  <si>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</si>
  <si>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</si>
  <si>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</si>
  <si>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</si>
  <si>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</si>
  <si>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</si>
  <si>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</si>
  <si>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</si>
  <si>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</si>
  <si>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</si>
  <si>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</si>
  <si>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</si>
  <si>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</si>
  <si>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</si>
  <si>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</si>
  <si>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</si>
  <si>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</si>
  <si>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</si>
  <si>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</si>
  <si>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</si>
  <si>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</si>
  <si>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</si>
  <si>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</si>
  <si>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</si>
  <si>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</si>
  <si>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</si>
  <si>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</si>
  <si>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</si>
  <si>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</si>
  <si>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</si>
  <si>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</si>
  <si>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</si>
  <si>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</si>
  <si>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</si>
  <si>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</si>
  <si>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</si>
  <si>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</si>
  <si>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</si>
  <si>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</si>
  <si>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</si>
  <si>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</si>
  <si>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</si>
  <si>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</si>
  <si>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</si>
  <si>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</si>
  <si>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</si>
  <si>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</si>
  <si>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</si>
  <si>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</si>
  <si>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</si>
  <si>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</si>
  <si>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</si>
  <si>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</si>
  <si>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</si>
  <si>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</si>
  <si>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</si>
  <si>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</si>
  <si>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</si>
  <si>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</si>
  <si>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</si>
  <si>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</si>
  <si>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</si>
  <si>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</si>
  <si>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</si>
  <si>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</si>
  <si>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</si>
  <si>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</si>
  <si>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</si>
  <si>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</si>
  <si>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</si>
  <si>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</si>
  <si>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</si>
  <si>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</si>
  <si>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</si>
  <si>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</si>
  <si>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</si>
  <si>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</si>
  <si>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</si>
  <si>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</si>
  <si>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</si>
  <si>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</si>
  <si>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</si>
  <si>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</si>
  <si>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</si>
  <si>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</si>
  <si>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</si>
  <si>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</si>
  <si>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</si>
  <si>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</si>
  <si>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</si>
  <si>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</si>
  <si>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</si>
  <si>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</si>
  <si>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</si>
  <si>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</si>
  <si>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</si>
  <si>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</si>
  <si>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</si>
  <si>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</si>
  <si>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</si>
  <si>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</si>
  <si>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</si>
  <si>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</si>
  <si>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</si>
  <si>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</si>
  <si>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</si>
  <si>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</si>
  <si>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</si>
  <si>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</si>
  <si>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</si>
  <si>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</si>
  <si>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</si>
  <si>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</si>
  <si>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</si>
  <si>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</si>
  <si>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</si>
  <si>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</si>
  <si>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</si>
  <si>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</si>
  <si>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</si>
  <si>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</si>
  <si>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</si>
  <si>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</si>
  <si>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</si>
  <si>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</si>
  <si>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</si>
  <si>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</si>
  <si>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</si>
  <si>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</si>
  <si>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</si>
  <si>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</si>
  <si>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</si>
  <si>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</si>
  <si>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</si>
  <si>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</si>
  <si>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</si>
  <si>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</si>
  <si>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</si>
  <si>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</si>
  <si>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</si>
  <si>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</si>
  <si>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</si>
  <si>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</si>
  <si>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</si>
  <si>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</si>
  <si>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</si>
  <si>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</si>
  <si>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</si>
  <si>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</si>
  <si>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</si>
  <si>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</si>
  <si>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</si>
  <si>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</si>
  <si>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</si>
  <si>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</si>
  <si>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</si>
  <si>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</si>
  <si>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</si>
  <si>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</si>
  <si>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</si>
  <si>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</si>
  <si>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</si>
  <si>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</si>
  <si>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</si>
  <si>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</si>
  <si>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</si>
  <si>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</si>
  <si>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</si>
  <si>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</si>
  <si>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</si>
  <si>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</si>
  <si>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</si>
  <si>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</si>
  <si>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</si>
  <si>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</si>
  <si>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</si>
  <si>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</si>
  <si>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</si>
  <si>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</si>
  <si>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</si>
  <si>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</si>
  <si>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</si>
  <si>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</si>
  <si>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</si>
  <si>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</si>
  <si>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</si>
  <si>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</si>
  <si>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</si>
  <si>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</si>
  <si>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</si>
  <si>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</si>
  <si>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</si>
  <si>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</si>
  <si>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</si>
  <si>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</si>
  <si>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</si>
  <si>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</si>
  <si>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</si>
  <si>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</si>
  <si>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</si>
  <si>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</si>
  <si>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</si>
  <si>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</si>
  <si>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</si>
  <si>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</si>
  <si>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</si>
  <si>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</si>
  <si>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</si>
  <si>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</si>
  <si>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</si>
  <si>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</si>
  <si>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</si>
  <si>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</si>
  <si>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</si>
  <si>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</si>
  <si>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</si>
  <si>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</si>
  <si>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</si>
  <si>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</si>
  <si>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</si>
  <si>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</si>
  <si>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</si>
  <si>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</si>
  <si>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</si>
  <si>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</si>
  <si>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</si>
  <si>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</si>
  <si>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</si>
  <si>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</si>
  <si>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</si>
  <si>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</si>
  <si>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</si>
  <si>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</si>
  <si>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</si>
  <si>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</si>
  <si>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</si>
  <si>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</si>
  <si>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</si>
  <si>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</si>
  <si>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</si>
  <si>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</si>
  <si>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</si>
  <si>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</si>
  <si>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</si>
  <si>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</si>
  <si>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</si>
  <si>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</si>
  <si>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</si>
  <si>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</si>
  <si>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</si>
  <si>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</si>
  <si>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</si>
  <si>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</si>
  <si>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</si>
  <si>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</si>
  <si>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</si>
  <si>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</si>
  <si>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</si>
  <si>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</si>
  <si>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</si>
  <si>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</si>
  <si>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</si>
  <si>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</si>
  <si>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</si>
  <si>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</si>
  <si>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</si>
  <si>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</si>
  <si>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</si>
  <si>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</si>
  <si>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</si>
  <si>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</si>
  <si>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</si>
  <si>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</si>
  <si>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</si>
  <si>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</si>
  <si>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</si>
  <si>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</si>
  <si>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</si>
  <si>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</si>
  <si>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</si>
  <si>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</si>
  <si>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</si>
  <si>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</si>
  <si>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</si>
  <si>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</si>
  <si>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</si>
  <si>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</si>
  <si>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</si>
  <si>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</si>
  <si>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</si>
  <si>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</si>
  <si>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</si>
  <si>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</si>
  <si>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</si>
  <si>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</si>
  <si>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</si>
  <si>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</si>
  <si>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</si>
  <si>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</si>
  <si>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</si>
  <si>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</si>
  <si>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</si>
  <si>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</si>
  <si>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</si>
  <si>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</si>
  <si>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</si>
  <si>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</si>
  <si>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</si>
  <si>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</si>
  <si>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</si>
  <si>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</si>
  <si>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</si>
  <si>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</si>
  <si>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</si>
  <si>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</si>
  <si>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</si>
  <si>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</si>
  <si>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</si>
  <si>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</si>
  <si>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</si>
  <si>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</si>
  <si>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</si>
  <si>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</si>
  <si>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</si>
  <si>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</si>
  <si>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</si>
  <si>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</si>
  <si>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</si>
  <si>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</si>
  <si>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</si>
  <si>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</si>
  <si>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</si>
  <si>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</si>
  <si>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</si>
  <si>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</si>
  <si>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</si>
  <si>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</si>
  <si>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</si>
  <si>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</si>
  <si>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</si>
  <si>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</si>
  <si>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</si>
  <si>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</si>
  <si>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</si>
  <si>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</si>
  <si>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</si>
  <si>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</si>
  <si>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</si>
  <si>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</si>
  <si>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</si>
  <si>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</si>
  <si>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</si>
  <si>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</si>
  <si>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</si>
  <si>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</si>
  <si>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</si>
  <si>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</si>
  <si>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</si>
  <si>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</si>
  <si>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</si>
  <si>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</si>
  <si>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</si>
  <si>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</si>
  <si>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</si>
  <si>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</si>
  <si>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</si>
  <si>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</si>
  <si>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</si>
  <si>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</si>
  <si>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</si>
  <si>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</si>
  <si>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</si>
  <si>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</si>
  <si>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</si>
  <si>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</si>
  <si>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</si>
  <si>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</si>
  <si>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</si>
  <si>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</si>
  <si>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</si>
  <si>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</si>
  <si>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</si>
  <si>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</si>
  <si>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</si>
  <si>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</si>
  <si>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</si>
  <si>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</si>
  <si>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</si>
  <si>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</si>
  <si>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</si>
  <si>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</si>
  <si>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</si>
  <si>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</si>
  <si>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</si>
  <si>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</si>
  <si>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</si>
  <si>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</si>
  <si>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</si>
  <si>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</si>
  <si>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</si>
  <si>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</si>
  <si>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</si>
  <si>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</si>
  <si>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</si>
  <si>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</si>
  <si>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</si>
  <si>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</si>
  <si>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</si>
  <si>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</si>
  <si>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</si>
  <si>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</si>
  <si>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</si>
  <si>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</si>
  <si>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</si>
  <si>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</si>
  <si>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</si>
  <si>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</si>
  <si>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</si>
  <si>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</si>
  <si>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</si>
  <si>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</si>
  <si>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</si>
  <si>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</si>
  <si>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</si>
  <si>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</si>
  <si>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</si>
  <si>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</si>
  <si>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</si>
  <si>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</si>
  <si>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</si>
  <si>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</si>
  <si>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</si>
  <si>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</si>
  <si>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</si>
  <si>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</si>
  <si>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</si>
  <si>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</si>
  <si>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</si>
  <si>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</si>
  <si>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</si>
  <si>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</si>
  <si>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</si>
  <si>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</si>
  <si>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</si>
  <si>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</si>
  <si>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</si>
  <si>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</si>
  <si>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</si>
  <si>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</si>
  <si>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</si>
  <si>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</si>
  <si>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</si>
  <si>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</si>
  <si>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</si>
  <si>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</si>
  <si>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</si>
  <si>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</si>
  <si>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</si>
  <si>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</si>
  <si>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</si>
  <si>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</si>
  <si>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</si>
  <si>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</si>
  <si>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</si>
  <si>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</si>
  <si>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</si>
  <si>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</si>
  <si>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</si>
  <si>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</si>
  <si>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</si>
  <si>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</si>
  <si>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</si>
  <si>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</si>
  <si>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</si>
  <si>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</si>
  <si>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</si>
  <si>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</si>
  <si>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</si>
  <si>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</si>
  <si>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</si>
  <si>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</si>
  <si>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</si>
  <si>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</si>
  <si>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</si>
  <si>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</si>
  <si>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</si>
  <si>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</si>
  <si>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</si>
  <si>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</si>
  <si>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</si>
  <si>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</si>
  <si>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</si>
  <si>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</si>
  <si>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</si>
  <si>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</si>
  <si>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</si>
  <si>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</si>
  <si>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</si>
  <si>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</si>
  <si>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</si>
  <si>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</si>
  <si>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</si>
  <si>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</si>
  <si>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</si>
  <si>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</si>
  <si>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</si>
  <si>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</si>
  <si>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</si>
  <si>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</si>
  <si>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</si>
  <si>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</si>
  <si>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</si>
  <si>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</si>
  <si>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</si>
  <si>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</si>
  <si>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</si>
  <si>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</si>
  <si>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</si>
  <si>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</si>
  <si>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</si>
  <si>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</si>
  <si>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</si>
  <si>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</si>
  <si>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</si>
  <si>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</si>
  <si>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</si>
  <si>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</si>
  <si>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</si>
  <si>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</si>
  <si>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</si>
  <si>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</si>
  <si>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</si>
  <si>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</si>
  <si>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</si>
  <si>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</si>
  <si>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</si>
  <si>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</si>
  <si>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</si>
  <si>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</si>
  <si>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</si>
  <si>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</si>
  <si>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</si>
  <si>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</si>
  <si>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</si>
  <si>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</si>
  <si>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</si>
  <si>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</si>
  <si>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</si>
  <si>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</si>
  <si>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</si>
  <si>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</si>
  <si>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</si>
  <si>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</si>
  <si>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</si>
  <si>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</si>
  <si>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</si>
  <si>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</si>
  <si>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</si>
  <si>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</si>
  <si>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</si>
  <si>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</si>
  <si>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</si>
  <si>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</si>
  <si>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</si>
  <si>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</si>
  <si>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</si>
  <si>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</si>
  <si>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</si>
  <si>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</si>
  <si>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</si>
  <si>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</si>
  <si>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</si>
  <si>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</si>
  <si>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</si>
  <si>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</si>
  <si>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</si>
  <si>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</si>
  <si>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</si>
  <si>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</si>
  <si>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</si>
  <si>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</si>
  <si>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</si>
  <si>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</si>
  <si>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</si>
  <si>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</si>
  <si>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</si>
  <si>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</si>
  <si>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</si>
  <si>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</si>
  <si>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</si>
  <si>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</si>
  <si>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</si>
  <si>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</si>
  <si>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</si>
  <si>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</si>
  <si>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</si>
  <si>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</si>
  <si>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</si>
  <si>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</si>
  <si>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</si>
  <si>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</si>
  <si>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</si>
  <si>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</si>
  <si>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</si>
  <si>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</si>
  <si>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</si>
  <si>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</si>
  <si>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</si>
  <si>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</si>
  <si>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</si>
  <si>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</si>
  <si>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</si>
  <si>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</si>
  <si>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</si>
  <si>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</si>
  <si>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</si>
  <si>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</si>
  <si>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</si>
  <si>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</si>
  <si>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</si>
  <si>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</si>
  <si>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</si>
  <si>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</si>
  <si>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</si>
  <si>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</si>
  <si>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</si>
  <si>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</si>
  <si>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</si>
  <si>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</si>
  <si>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</si>
  <si>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</si>
  <si>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</si>
  <si>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</si>
  <si>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</si>
  <si>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</si>
  <si>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</si>
  <si>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</si>
  <si>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</si>
  <si>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</si>
  <si>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</si>
  <si>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</si>
  <si>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</si>
  <si>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</si>
  <si>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</si>
  <si>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</si>
  <si>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</si>
  <si>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</si>
  <si>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</si>
  <si>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</si>
  <si>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</si>
  <si>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</si>
  <si>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</si>
  <si>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</si>
  <si>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</si>
  <si>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</si>
  <si>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</si>
  <si>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</si>
  <si>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</si>
  <si>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</si>
  <si>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</si>
  <si>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</si>
  <si>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</si>
  <si>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</si>
  <si>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</si>
  <si>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</si>
  <si>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</si>
  <si>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</si>
  <si>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</si>
  <si>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</si>
  <si>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</si>
  <si>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</si>
  <si>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</si>
  <si>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</si>
  <si>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</si>
  <si>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</si>
  <si>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</si>
  <si>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</si>
  <si>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</si>
  <si>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</si>
  <si>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</si>
  <si>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</si>
  <si>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</si>
  <si>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</si>
  <si>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</si>
  <si>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</si>
  <si>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</si>
  <si>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</si>
  <si>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</si>
  <si>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</si>
  <si>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</si>
  <si>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</si>
  <si>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</si>
  <si>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</si>
  <si>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</si>
  <si>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</si>
  <si>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</si>
  <si>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</si>
  <si>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</si>
  <si>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</si>
  <si>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</si>
  <si>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</si>
  <si>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</si>
  <si>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</si>
  <si>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</si>
  <si>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</si>
  <si>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</si>
  <si>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</si>
  <si>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</si>
  <si>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</si>
  <si>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</si>
  <si>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</si>
  <si>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</si>
  <si>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</si>
  <si>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</si>
  <si>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</si>
  <si>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</si>
  <si>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</si>
  <si>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</si>
  <si>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</si>
  <si>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</si>
  <si>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</si>
  <si>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</si>
  <si>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</si>
  <si>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</si>
  <si>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</si>
  <si>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</si>
  <si>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</si>
  <si>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</si>
  <si>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</si>
  <si>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</si>
  <si>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</si>
  <si>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</si>
  <si>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</si>
  <si>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</si>
  <si>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</si>
  <si>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</si>
  <si>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</si>
  <si>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</si>
  <si>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</si>
  <si>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</si>
  <si>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</si>
  <si>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</si>
  <si>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</si>
  <si>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</si>
  <si>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</si>
  <si>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</si>
  <si>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</si>
  <si>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</si>
  <si>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</si>
  <si>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</si>
  <si>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</si>
  <si>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</si>
  <si>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</si>
  <si>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</si>
  <si>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</si>
  <si>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</si>
  <si>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</si>
  <si>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</si>
  <si>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</si>
  <si>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</si>
  <si>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</si>
  <si>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</si>
  <si>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</si>
  <si>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</si>
  <si>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</si>
  <si>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</si>
  <si>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</si>
  <si>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</si>
  <si>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</si>
  <si>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</si>
  <si>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</si>
  <si>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</si>
  <si>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</si>
  <si>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</si>
  <si>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</si>
  <si>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</si>
  <si>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</si>
  <si>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</si>
  <si>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</si>
  <si>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</si>
  <si>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</si>
  <si>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</si>
  <si>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</si>
  <si>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</si>
  <si>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</si>
  <si>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</si>
  <si>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</si>
  <si>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</si>
  <si>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</si>
  <si>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</si>
  <si>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</si>
  <si>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</si>
  <si>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</si>
  <si>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</si>
  <si>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</si>
  <si>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</si>
  <si>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</si>
  <si>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</si>
  <si>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</si>
  <si>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</si>
  <si>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</si>
  <si>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</si>
  <si>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</si>
  <si>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</si>
  <si>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</si>
  <si>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</si>
  <si>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</si>
  <si>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</si>
  <si>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</si>
  <si>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</si>
  <si>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</si>
  <si>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</si>
  <si>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</si>
  <si>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</si>
  <si>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</si>
  <si>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</si>
  <si>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</si>
  <si>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</si>
  <si>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</si>
  <si>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</si>
  <si>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</si>
  <si>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</si>
  <si>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</si>
  <si>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</si>
  <si>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</si>
  <si>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</si>
  <si>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</si>
  <si>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</si>
  <si>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</si>
  <si>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</si>
  <si>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</si>
  <si>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</si>
  <si>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</si>
  <si>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</si>
  <si>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</si>
  <si>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</si>
  <si>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</si>
  <si>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</si>
  <si>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</si>
  <si>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</si>
  <si>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</si>
  <si>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</si>
  <si>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</si>
  <si>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</si>
  <si>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</si>
  <si>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</si>
  <si>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</si>
  <si>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</si>
  <si>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</si>
  <si>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</si>
  <si>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</si>
  <si>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</si>
  <si>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</si>
  <si>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</si>
  <si>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</si>
  <si>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</si>
  <si>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</si>
  <si>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</si>
  <si>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</si>
  <si>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</si>
  <si>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</si>
  <si>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</si>
  <si>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</si>
  <si>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</si>
  <si>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</si>
  <si>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</si>
  <si>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</si>
  <si>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</si>
  <si>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</si>
  <si>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</si>
  <si>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</si>
  <si>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</si>
  <si>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</si>
  <si>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</si>
  <si>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</si>
  <si>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</si>
  <si>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</si>
  <si>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</si>
  <si>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</si>
  <si>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</si>
  <si>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</si>
  <si>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</si>
  <si>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</si>
  <si>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</si>
  <si>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</si>
  <si>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</si>
  <si>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</si>
  <si>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</si>
  <si>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</si>
  <si>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</si>
  <si>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</si>
  <si>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</si>
  <si>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</si>
  <si>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</si>
  <si>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</si>
  <si>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</si>
  <si>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</si>
  <si>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</si>
  <si>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</si>
  <si>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</si>
  <si>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</si>
  <si>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</si>
  <si>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</si>
  <si>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</si>
  <si>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</si>
  <si>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</si>
  <si>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</si>
  <si>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</si>
  <si>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</si>
  <si>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</si>
  <si>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</si>
  <si>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</si>
  <si>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</si>
  <si>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</si>
  <si>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</si>
  <si>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</si>
  <si>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</si>
  <si>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</si>
  <si>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</si>
  <si>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</si>
  <si>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</si>
  <si>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</si>
  <si>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</si>
  <si>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</si>
  <si>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</si>
  <si>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</si>
  <si>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</si>
  <si>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</si>
  <si>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</si>
  <si>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</si>
  <si>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</si>
  <si>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</si>
  <si>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</si>
  <si>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</si>
  <si>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</si>
  <si>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</si>
  <si>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</si>
  <si>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</si>
  <si>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</si>
  <si>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</si>
  <si>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</si>
  <si>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</si>
  <si>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</si>
  <si>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</si>
  <si>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</si>
  <si>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</si>
  <si>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</si>
  <si>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</si>
  <si>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</si>
  <si>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</si>
  <si>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</si>
  <si>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</si>
  <si>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</si>
  <si>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</si>
  <si>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</si>
  <si>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</si>
  <si>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</si>
  <si>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</si>
  <si>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</si>
  <si>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</si>
  <si>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</si>
  <si>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</si>
  <si>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</si>
  <si>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</si>
  <si>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</si>
  <si>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</si>
  <si>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</si>
  <si>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</si>
  <si>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</si>
  <si>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</si>
  <si>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</si>
  <si>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</si>
  <si>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</si>
  <si>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</si>
  <si>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</si>
  <si>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</si>
  <si>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</si>
  <si>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</si>
  <si>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</si>
  <si>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</si>
  <si>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</si>
  <si>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</si>
  <si>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</si>
  <si>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</si>
  <si>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</si>
  <si>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</si>
  <si>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</si>
  <si>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</si>
  <si>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</si>
  <si>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</si>
  <si>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</si>
  <si>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</si>
  <si>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</si>
  <si>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</si>
  <si>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</si>
  <si>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</si>
  <si>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</si>
  <si>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</si>
  <si>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</si>
  <si>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</si>
  <si>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</si>
  <si>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</si>
  <si>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</si>
  <si>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</si>
  <si>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</si>
  <si>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</si>
  <si>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</si>
  <si>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</si>
  <si>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</si>
  <si>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</si>
  <si>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</si>
  <si>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</si>
  <si>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</si>
  <si>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</si>
  <si>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</si>
  <si>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</si>
  <si>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</si>
  <si>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</si>
  <si>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</si>
  <si>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</si>
  <si>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</si>
  <si>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</si>
  <si>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</si>
  <si>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</si>
  <si>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</si>
  <si>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</si>
  <si>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</si>
  <si>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</si>
  <si>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</si>
  <si>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</si>
  <si>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</si>
  <si>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</si>
  <si>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</si>
  <si>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</si>
  <si>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</si>
  <si>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</si>
  <si>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</si>
  <si>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</si>
  <si>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</si>
  <si>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</si>
  <si>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</si>
  <si>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</si>
  <si>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</si>
  <si>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</si>
  <si>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</si>
  <si>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</si>
  <si>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</si>
  <si>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</si>
  <si>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</si>
  <si>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</si>
  <si>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</si>
  <si>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</si>
  <si>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</si>
  <si>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</si>
  <si>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</si>
  <si>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</si>
  <si>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</si>
  <si>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</si>
  <si>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</si>
  <si>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</si>
  <si>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</si>
  <si>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</si>
  <si>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</si>
  <si>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</si>
  <si>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</si>
  <si>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</si>
  <si>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</si>
  <si>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</si>
  <si>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</si>
  <si>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</si>
  <si>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</si>
  <si>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</si>
  <si>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</si>
  <si>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</si>
  <si>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</si>
  <si>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</si>
  <si>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</si>
  <si>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</si>
  <si>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</si>
  <si>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</si>
  <si>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</si>
  <si>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</si>
  <si>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</si>
  <si>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</si>
  <si>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</si>
  <si>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</si>
  <si>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</si>
  <si>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</si>
  <si>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</si>
  <si>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</si>
  <si>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</si>
  <si>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</si>
  <si>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</si>
  <si>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</si>
  <si>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</si>
  <si>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</si>
  <si>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</si>
  <si>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</si>
  <si>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</si>
  <si>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</si>
  <si>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</si>
  <si>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</si>
  <si>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</si>
  <si>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</si>
  <si>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</si>
  <si>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</si>
  <si>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</si>
  <si>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</si>
  <si>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</si>
  <si>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</si>
  <si>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</si>
  <si>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</si>
  <si>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</si>
  <si>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</si>
  <si>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</si>
  <si>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</si>
  <si>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</si>
  <si>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</si>
  <si>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</si>
  <si>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</si>
  <si>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</si>
  <si>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</si>
  <si>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</si>
  <si>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</si>
  <si>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</si>
  <si>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</si>
  <si>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</si>
  <si>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</si>
  <si>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</si>
  <si>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</si>
  <si>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</si>
  <si>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</si>
  <si>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</si>
  <si>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</si>
  <si>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</si>
  <si>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</si>
  <si>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</si>
  <si>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</si>
  <si>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</si>
  <si>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</si>
  <si>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</si>
  <si>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</si>
  <si>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</si>
  <si>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</si>
  <si>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</si>
  <si>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</si>
  <si>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</si>
  <si>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</si>
  <si>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</si>
  <si>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</si>
  <si>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</si>
  <si>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</si>
  <si>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</si>
  <si>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</si>
  <si>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</si>
  <si>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</si>
  <si>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</si>
  <si>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</si>
  <si>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</si>
  <si>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</si>
  <si>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</si>
  <si>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</si>
  <si>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</si>
  <si>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</si>
  <si>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</si>
  <si>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</si>
  <si>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</si>
  <si>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</si>
  <si>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</si>
  <si>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</si>
  <si>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</si>
  <si>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</si>
  <si>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</si>
  <si>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</si>
  <si>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</si>
  <si>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</si>
  <si>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</si>
  <si>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</si>
  <si>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</si>
  <si>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</si>
  <si>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</si>
  <si>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</si>
  <si>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</si>
  <si>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</si>
  <si>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</si>
  <si>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</si>
  <si>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</si>
  <si>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</si>
  <si>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</si>
  <si>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</si>
  <si>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</si>
  <si>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</si>
  <si>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</si>
  <si>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</si>
  <si>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</si>
  <si>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</si>
  <si>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</si>
  <si>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</si>
  <si>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</si>
  <si>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</si>
  <si>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</si>
  <si>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</si>
  <si>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</si>
  <si>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</si>
  <si>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</si>
  <si>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</si>
  <si>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</si>
  <si>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</si>
  <si>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</si>
  <si>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</si>
  <si>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</si>
  <si>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</si>
  <si>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</si>
  <si>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</si>
  <si>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</si>
  <si>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</si>
  <si>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</si>
  <si>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</si>
  <si>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</si>
  <si>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</si>
  <si>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</si>
  <si>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</si>
  <si>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</si>
  <si>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</si>
  <si>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</si>
  <si>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</si>
  <si>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</si>
  <si>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</si>
  <si>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</si>
  <si>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</si>
  <si>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</si>
  <si>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</si>
  <si>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</si>
  <si>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</si>
  <si>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</si>
  <si>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</si>
  <si>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</si>
  <si>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</si>
  <si>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</si>
  <si>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</si>
  <si>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</si>
  <si>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</si>
  <si>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</si>
  <si>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</si>
  <si>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</si>
  <si>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</si>
  <si>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</si>
  <si>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</si>
  <si>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</si>
  <si>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</si>
  <si>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</si>
  <si>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</si>
  <si>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</si>
  <si>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</si>
  <si>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</si>
  <si>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</si>
  <si>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</si>
  <si>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</si>
  <si>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</si>
  <si>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</si>
  <si>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</si>
  <si>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</si>
  <si>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</si>
  <si>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</si>
  <si>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</si>
  <si>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</si>
  <si>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</si>
  <si>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</si>
  <si>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</si>
  <si>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</si>
  <si>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</si>
  <si>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</si>
  <si>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</si>
  <si>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</si>
  <si>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</si>
  <si>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</si>
  <si>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</si>
  <si>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</si>
  <si>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</si>
  <si>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</si>
  <si>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</si>
  <si>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</si>
  <si>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</si>
  <si>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</si>
  <si>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</si>
  <si>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</si>
  <si>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</si>
  <si>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</si>
  <si>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</si>
  <si>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</si>
  <si>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</si>
  <si>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</si>
  <si>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</si>
  <si>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</si>
  <si>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</si>
  <si>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</si>
  <si>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</si>
  <si>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</si>
  <si>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</si>
  <si>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</si>
  <si>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</si>
  <si>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</si>
  <si>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</si>
  <si>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</si>
  <si>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</si>
  <si>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</si>
  <si>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</si>
  <si>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</si>
  <si>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</si>
  <si>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</si>
  <si>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</si>
  <si>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</si>
  <si>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</si>
  <si>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</si>
  <si>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</si>
  <si>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</si>
  <si>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</si>
  <si>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</si>
  <si>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</si>
  <si>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</si>
  <si>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</si>
  <si>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</si>
  <si>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</si>
  <si>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</si>
  <si>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</si>
  <si>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</si>
  <si>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</si>
  <si>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</si>
  <si>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</si>
  <si>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</si>
  <si>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</si>
  <si>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</si>
  <si>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</si>
  <si>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</si>
  <si>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</si>
  <si>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</si>
  <si>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</si>
  <si>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</si>
  <si>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</si>
  <si>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</si>
  <si>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</si>
  <si>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</si>
  <si>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</si>
  <si>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</si>
  <si>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</si>
  <si>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</si>
  <si>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</si>
  <si>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</si>
  <si>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</si>
  <si>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</si>
  <si>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</si>
  <si>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</si>
  <si>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</si>
  <si>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</si>
  <si>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</si>
  <si>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</si>
  <si>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</si>
  <si>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</si>
  <si>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</si>
  <si>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</si>
  <si>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</si>
  <si>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</si>
  <si>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</si>
  <si>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</si>
  <si>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</si>
  <si>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</si>
  <si>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</si>
  <si>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</si>
  <si>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</si>
  <si>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</si>
  <si>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</si>
  <si>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</si>
  <si>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</si>
  <si>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</si>
  <si>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</si>
  <si>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</si>
  <si>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</si>
  <si>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</si>
  <si>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</si>
  <si>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</si>
  <si>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</si>
  <si>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</si>
  <si>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</si>
  <si>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</si>
  <si>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</si>
  <si>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</si>
  <si>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</si>
  <si>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</si>
  <si>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</si>
  <si>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</si>
  <si>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</si>
  <si>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</si>
  <si>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</si>
  <si>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</si>
  <si>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</si>
  <si>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</si>
  <si>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</si>
  <si>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</si>
  <si>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</si>
  <si>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</si>
  <si>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</si>
  <si>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</si>
  <si>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</si>
  <si>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</si>
  <si>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</si>
  <si>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</si>
  <si>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</si>
  <si>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</si>
  <si>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</si>
  <si>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</si>
  <si>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</si>
  <si>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</si>
  <si>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</si>
  <si>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</si>
  <si>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</si>
  <si>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</si>
  <si>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</si>
  <si>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</si>
  <si>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</si>
  <si>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</si>
  <si>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</si>
  <si>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</si>
  <si>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</si>
  <si>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</si>
  <si>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</si>
  <si>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</si>
  <si>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</si>
  <si>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</si>
  <si>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</si>
  <si>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</si>
  <si>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</si>
  <si>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</si>
  <si>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</si>
  <si>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</si>
  <si>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</si>
  <si>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</si>
  <si>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</si>
  <si>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</si>
  <si>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</si>
  <si>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</si>
  <si>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</si>
  <si>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</si>
  <si>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</si>
  <si>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</si>
  <si>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</si>
  <si>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</si>
  <si>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</si>
  <si>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</si>
  <si>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</si>
  <si>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</si>
  <si>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</si>
  <si>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</si>
  <si>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</si>
  <si>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</si>
  <si>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</si>
  <si>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</si>
  <si>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</si>
  <si>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</si>
  <si>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</si>
  <si>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</si>
  <si>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</si>
  <si>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</si>
  <si>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</si>
  <si>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</si>
  <si>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</si>
  <si>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</si>
  <si>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</si>
  <si>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</si>
  <si>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</si>
  <si>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</si>
  <si>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</si>
  <si>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</si>
  <si>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</si>
  <si>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</si>
  <si>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</si>
  <si>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</si>
  <si>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</si>
  <si>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</si>
  <si>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</si>
  <si>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</si>
  <si>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</si>
  <si>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</si>
  <si>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</si>
  <si>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</si>
  <si>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</si>
  <si>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</si>
  <si>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</si>
  <si>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</si>
  <si>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</si>
  <si>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</si>
  <si>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</si>
  <si>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</si>
  <si>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</si>
  <si>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</si>
  <si>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</si>
  <si>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</si>
  <si>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</si>
  <si>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</si>
  <si>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</si>
  <si>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</si>
  <si>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</si>
  <si>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</si>
  <si>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</si>
  <si>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</si>
  <si>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</si>
  <si>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</si>
  <si>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</si>
  <si>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</si>
  <si>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</si>
  <si>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</si>
  <si>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</si>
  <si>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</si>
  <si>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</si>
  <si>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</si>
  <si>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</si>
  <si>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</si>
  <si>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</si>
  <si>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</si>
  <si>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</si>
  <si>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</si>
  <si>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</si>
  <si>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</si>
  <si>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</si>
  <si>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</si>
  <si>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</si>
  <si>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</si>
  <si>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</si>
  <si>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</si>
  <si>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</si>
  <si>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</si>
  <si>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</si>
  <si>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</si>
  <si>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</si>
  <si>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</si>
  <si>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</si>
  <si>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</si>
  <si>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</si>
  <si>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</si>
  <si>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</si>
  <si>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</si>
  <si>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</si>
  <si>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</si>
  <si>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</si>
  <si>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</si>
  <si>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</si>
  <si>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</si>
  <si>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</si>
  <si>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</si>
  <si>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</si>
  <si>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</si>
  <si>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</si>
  <si>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</si>
  <si>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</si>
  <si>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</si>
  <si>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</si>
  <si>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</si>
  <si>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</si>
  <si>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</si>
  <si>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</si>
  <si>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</si>
  <si>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</si>
  <si>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</si>
  <si>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</si>
  <si>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</si>
  <si>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</si>
  <si>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</si>
  <si>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</si>
  <si>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</si>
  <si>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</si>
  <si>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</si>
  <si>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</si>
  <si>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</si>
  <si>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</si>
  <si>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</si>
  <si>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</si>
  <si>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</si>
  <si>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</si>
  <si>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</si>
  <si>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</si>
  <si>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</si>
  <si>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</si>
  <si>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</si>
  <si>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</si>
  <si>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</si>
  <si>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</si>
  <si>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</si>
  <si>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</si>
  <si>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</si>
  <si>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</si>
  <si>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</si>
  <si>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</si>
  <si>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</si>
  <si>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</si>
  <si>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</si>
  <si>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</si>
  <si>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</si>
  <si>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</si>
  <si>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</si>
  <si>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</si>
  <si>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</si>
  <si>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</si>
  <si>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</si>
  <si>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</si>
  <si>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</si>
  <si>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</si>
  <si>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</si>
  <si>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</si>
  <si>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</si>
  <si>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</si>
  <si>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</si>
  <si>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</si>
  <si>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</si>
  <si>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</si>
  <si>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</si>
  <si>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</si>
  <si>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</si>
  <si>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</si>
  <si>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</si>
  <si>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</si>
  <si>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</si>
  <si>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</si>
  <si>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</si>
  <si>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</si>
  <si>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</si>
  <si>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</si>
  <si>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</si>
  <si>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</si>
  <si>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</si>
  <si>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</si>
  <si>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</si>
  <si>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</si>
  <si>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</si>
  <si>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</si>
  <si>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</si>
  <si>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</si>
  <si>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</si>
  <si>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</si>
  <si>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</si>
  <si>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</si>
  <si>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</si>
  <si>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</si>
  <si>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</si>
  <si>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</si>
  <si>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</si>
  <si>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</si>
  <si>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</si>
  <si>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</si>
  <si>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</si>
  <si>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</si>
  <si>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</si>
  <si>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</si>
  <si>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</si>
  <si>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</si>
  <si>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</si>
  <si>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</si>
  <si>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</si>
  <si>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</si>
  <si>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</si>
  <si>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</si>
  <si>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</si>
  <si>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</si>
  <si>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</si>
  <si>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</si>
  <si>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</si>
  <si>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</si>
  <si>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</si>
  <si>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</si>
  <si>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</si>
  <si>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</si>
  <si>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</si>
  <si>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</si>
  <si>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</si>
  <si>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</si>
  <si>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</si>
  <si>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</si>
  <si>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</si>
  <si>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</si>
  <si>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</si>
  <si>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</si>
  <si>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</si>
  <si>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</si>
  <si>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</si>
  <si>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</si>
  <si>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</si>
  <si>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</si>
  <si>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</si>
  <si>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</si>
  <si>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</si>
  <si>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</si>
  <si>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</si>
  <si>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</si>
  <si>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</si>
  <si>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</si>
  <si>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</si>
  <si>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</si>
  <si>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</si>
  <si>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</si>
  <si>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</si>
  <si>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</si>
  <si>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</si>
  <si>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</si>
  <si>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</si>
  <si>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</si>
  <si>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</si>
  <si>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</si>
  <si>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</si>
  <si>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</si>
  <si>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</si>
  <si>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</si>
  <si>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</si>
  <si>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</si>
  <si>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</si>
  <si>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</si>
  <si>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</si>
  <si>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</si>
  <si>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</si>
  <si>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</si>
  <si>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</si>
  <si>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</si>
  <si>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</si>
  <si>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</si>
  <si>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</si>
  <si>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</si>
  <si>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</si>
  <si>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</si>
  <si>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</si>
  <si>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</si>
  <si>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</si>
  <si>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</si>
  <si>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</si>
  <si>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</si>
  <si>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</si>
  <si>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</si>
  <si>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</si>
  <si>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</si>
  <si>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</si>
  <si>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</si>
  <si>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</si>
  <si>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</si>
  <si>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</si>
  <si>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</si>
  <si>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</si>
  <si>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</si>
  <si>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</si>
  <si>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</si>
  <si>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</si>
  <si>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</si>
  <si>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</si>
  <si>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</si>
  <si>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</si>
  <si>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</si>
  <si>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</si>
  <si>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</si>
  <si>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</si>
  <si>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</si>
  <si>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</si>
  <si>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</si>
  <si>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</si>
  <si>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</si>
  <si>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</si>
  <si>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</si>
  <si>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</si>
  <si>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</si>
  <si>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</si>
  <si>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</si>
  <si>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</si>
  <si>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</si>
  <si>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</si>
  <si>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</si>
  <si>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</si>
  <si>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</si>
  <si>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</si>
  <si>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</si>
  <si>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</si>
  <si>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</si>
  <si>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</si>
  <si>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</si>
  <si>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</si>
  <si>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</si>
  <si>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</si>
  <si>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</si>
  <si>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</si>
  <si>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</si>
  <si>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</si>
  <si>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</si>
  <si>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</si>
  <si>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</si>
  <si>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</si>
  <si>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</si>
  <si>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</si>
  <si>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</si>
  <si>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</si>
  <si>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</si>
  <si>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</si>
  <si>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</si>
  <si>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</si>
  <si>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</si>
  <si>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</si>
  <si>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</si>
  <si>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</si>
  <si>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</si>
  <si>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</si>
  <si>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</si>
  <si>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</si>
  <si>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</si>
  <si>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</si>
  <si>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</si>
  <si>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</si>
  <si>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</si>
  <si>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</si>
  <si>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</si>
  <si>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</si>
  <si>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</si>
  <si>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</si>
  <si>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</si>
  <si>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</si>
  <si>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</si>
  <si>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</si>
  <si>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</si>
  <si>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</si>
  <si>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</si>
  <si>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</si>
  <si>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</si>
  <si>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</si>
  <si>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</si>
  <si>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</si>
  <si>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</si>
  <si>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</si>
  <si>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</si>
  <si>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</si>
  <si>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</si>
  <si>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</si>
  <si>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</si>
  <si>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</si>
  <si>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</si>
  <si>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</si>
  <si>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</si>
  <si>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</si>
  <si>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</si>
  <si>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</si>
  <si>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</si>
  <si>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</si>
  <si>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</si>
  <si>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</si>
  <si>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</si>
  <si>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</si>
  <si>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</si>
  <si>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</si>
  <si>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</si>
  <si>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</si>
  <si>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</si>
  <si>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</si>
  <si>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</si>
  <si>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</si>
  <si>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</si>
  <si>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</si>
  <si>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</si>
  <si>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</si>
  <si>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</si>
  <si>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</si>
  <si>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</si>
  <si>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</si>
  <si>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</si>
  <si>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</si>
  <si>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</si>
  <si>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</si>
  <si>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</si>
  <si>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</si>
  <si>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</si>
  <si>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</si>
  <si>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</si>
  <si>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</si>
  <si>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</si>
  <si>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</si>
  <si>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</si>
  <si>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</si>
  <si>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</si>
  <si>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</si>
  <si>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</si>
  <si>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</si>
  <si>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</si>
  <si>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</si>
  <si>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</si>
  <si>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</si>
  <si>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</si>
  <si>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</si>
  <si>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</si>
  <si>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</si>
  <si>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</si>
  <si>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</si>
  <si>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</si>
  <si>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</si>
  <si>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</si>
  <si>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</si>
  <si>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</si>
  <si>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</si>
  <si>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</si>
  <si>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</si>
  <si>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</si>
  <si>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</si>
  <si>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</si>
  <si>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</si>
  <si>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</si>
  <si>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</si>
  <si>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</si>
  <si>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</si>
  <si>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</si>
  <si>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</si>
  <si>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</si>
  <si>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</si>
  <si>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</si>
  <si>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</si>
  <si>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</si>
  <si>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</si>
  <si>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</si>
  <si>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</si>
  <si>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</si>
  <si>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</si>
  <si>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</si>
  <si>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</si>
  <si>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</si>
  <si>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</si>
  <si>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</si>
  <si>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</si>
  <si>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</si>
  <si>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</si>
  <si>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</si>
  <si>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</si>
  <si>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</si>
  <si>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</si>
  <si>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</si>
  <si>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</si>
  <si>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</si>
  <si>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</si>
  <si>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</si>
  <si>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</si>
  <si>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</si>
  <si>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</si>
  <si>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</si>
  <si>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</si>
  <si>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</si>
  <si>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</si>
  <si>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</si>
  <si>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</si>
  <si>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</si>
  <si>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</si>
  <si>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</si>
  <si>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</si>
  <si>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</si>
  <si>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</si>
  <si>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</si>
  <si>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</si>
  <si>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</si>
  <si>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</si>
  <si>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</si>
  <si>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</si>
  <si>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</si>
  <si>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</si>
  <si>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</si>
  <si>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</si>
  <si>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</si>
  <si>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</si>
  <si>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</si>
  <si>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</si>
  <si>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</si>
  <si>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</si>
  <si>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</si>
  <si>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</si>
  <si>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</si>
  <si>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</si>
  <si>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</si>
  <si>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</si>
  <si>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</si>
  <si>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</si>
  <si>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</si>
  <si>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</si>
  <si>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</si>
  <si>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</si>
  <si>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</si>
  <si>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</si>
  <si>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</si>
  <si>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</si>
  <si>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</si>
  <si>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</si>
  <si>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</si>
  <si>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</si>
  <si>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</si>
  <si>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</si>
  <si>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</si>
  <si>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</si>
  <si>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</si>
  <si>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</si>
  <si>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</si>
  <si>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</si>
  <si>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</si>
  <si>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</si>
  <si>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</si>
  <si>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</si>
  <si>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</si>
  <si>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</si>
  <si>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</si>
  <si>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</si>
  <si>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</si>
  <si>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</si>
  <si>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</si>
  <si>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</si>
  <si>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</si>
  <si>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</si>
  <si>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</si>
  <si>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</si>
  <si>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</si>
  <si>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</si>
  <si>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</si>
  <si>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</si>
  <si>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</si>
  <si>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</si>
  <si>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</si>
  <si>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</si>
  <si>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</si>
  <si>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</si>
  <si>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</si>
  <si>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</si>
  <si>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</si>
  <si>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</si>
  <si>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</si>
  <si>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</si>
  <si>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</si>
  <si>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</si>
  <si>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</si>
  <si>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</si>
  <si>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</si>
  <si>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</si>
  <si>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</si>
  <si>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</si>
  <si>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</si>
  <si>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</si>
  <si>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</si>
  <si>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</si>
  <si>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</si>
  <si>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</si>
  <si>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</si>
  <si>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</si>
  <si>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</si>
  <si>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</si>
  <si>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</si>
  <si>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</si>
  <si>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</si>
  <si>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</si>
  <si>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</si>
  <si>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</si>
  <si>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</si>
  <si>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</si>
  <si>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</si>
  <si>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</si>
  <si>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</si>
  <si>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</si>
  <si>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</si>
  <si>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</si>
  <si>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</si>
  <si>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</si>
  <si>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</si>
  <si>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</si>
  <si>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</si>
  <si>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</si>
  <si>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</si>
  <si>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</si>
  <si>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</si>
  <si>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</si>
  <si>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</si>
  <si>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</si>
  <si>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</si>
  <si>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</si>
  <si>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</si>
  <si>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</si>
  <si>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</si>
  <si>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</si>
  <si>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</si>
  <si>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</si>
  <si>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</si>
  <si>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</si>
  <si>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</si>
  <si>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</si>
  <si>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</si>
  <si>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</si>
  <si>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</si>
  <si>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</si>
  <si>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</si>
  <si>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</si>
  <si>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</si>
  <si>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</si>
  <si>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</si>
  <si>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</si>
  <si>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</si>
  <si>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</si>
  <si>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</si>
  <si>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</si>
  <si>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</si>
  <si>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</si>
  <si>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</si>
  <si>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</si>
  <si>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</si>
  <si>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</si>
  <si>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</si>
  <si>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</si>
  <si>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</si>
  <si>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</si>
  <si>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</si>
  <si>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</si>
  <si>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</si>
  <si>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</si>
  <si>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</si>
  <si>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</si>
  <si>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</si>
  <si>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</si>
  <si>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</si>
  <si>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</si>
  <si>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</si>
  <si>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</si>
  <si>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</si>
  <si>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</si>
  <si>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</si>
  <si>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</si>
  <si>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</si>
  <si>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</si>
  <si>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</si>
  <si>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</si>
  <si>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</si>
  <si>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</si>
  <si>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</si>
  <si>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</si>
  <si>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</si>
  <si>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</si>
  <si>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</si>
  <si>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</si>
  <si>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</si>
  <si>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</si>
  <si>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</si>
  <si>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</si>
  <si>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</si>
  <si>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</si>
  <si>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</si>
  <si>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</si>
  <si>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</si>
  <si>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</si>
  <si>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</si>
  <si>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</si>
  <si>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</si>
  <si>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</si>
  <si>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</si>
  <si>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</si>
  <si>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</si>
  <si>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</si>
  <si>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</si>
  <si>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</si>
  <si>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</si>
  <si>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</si>
  <si>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</si>
  <si>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</si>
  <si>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</si>
  <si>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</si>
  <si>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</si>
  <si>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</si>
  <si>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</si>
  <si>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</si>
  <si>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</si>
  <si>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</si>
  <si>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</si>
  <si>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</si>
  <si>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</si>
  <si>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</si>
  <si>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</si>
  <si>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</si>
  <si>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</si>
  <si>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</si>
  <si>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</si>
  <si>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</si>
  <si>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</si>
  <si>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</si>
  <si>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</si>
  <si>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</si>
  <si>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</si>
  <si>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</si>
  <si>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</si>
  <si>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</si>
  <si>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</si>
  <si>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</si>
  <si>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</si>
  <si>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</si>
  <si>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</si>
  <si>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</si>
  <si>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</si>
  <si>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</si>
  <si>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</si>
  <si>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</si>
  <si>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</si>
  <si>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</si>
  <si>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</si>
  <si>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</si>
  <si>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</si>
  <si>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</si>
  <si>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</si>
  <si>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</si>
  <si>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</si>
  <si>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</si>
  <si>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</si>
  <si>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</si>
  <si>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</si>
  <si>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</si>
  <si>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</si>
  <si>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</si>
  <si>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</si>
  <si>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</si>
  <si>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</si>
  <si>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</si>
  <si>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</si>
  <si>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</si>
  <si>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</si>
  <si>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</si>
  <si>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</si>
  <si>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</si>
  <si>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</si>
  <si>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</si>
  <si>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</si>
  <si>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</si>
  <si>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</si>
  <si>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</si>
  <si>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</si>
  <si>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</si>
  <si>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</si>
  <si>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</si>
  <si>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</si>
  <si>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</si>
  <si>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</si>
  <si>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</si>
  <si>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</si>
  <si>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</si>
  <si>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</si>
  <si>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</si>
  <si>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</si>
  <si>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</si>
  <si>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</si>
  <si>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</si>
  <si>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</si>
  <si>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</si>
  <si>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</si>
  <si>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</si>
  <si>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</si>
  <si>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</si>
  <si>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</si>
  <si>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</si>
  <si>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</si>
  <si>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</si>
  <si>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</si>
  <si>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</si>
  <si>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</si>
  <si>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</si>
  <si>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</si>
  <si>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</si>
  <si>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</si>
  <si>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</si>
  <si>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</si>
  <si>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</si>
  <si>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</si>
  <si>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</si>
  <si>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</si>
  <si>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</si>
  <si>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</si>
  <si>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</si>
  <si>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</si>
  <si>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</si>
  <si>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</si>
  <si>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</si>
  <si>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</si>
  <si>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</si>
  <si>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</si>
  <si>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</si>
  <si>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</si>
  <si>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</si>
  <si>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</si>
  <si>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</si>
  <si>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</si>
  <si>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</si>
  <si>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</si>
  <si>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</si>
  <si>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</si>
  <si>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</si>
  <si>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</si>
  <si>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</si>
  <si>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</si>
  <si>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</si>
  <si>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</si>
  <si>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</si>
  <si>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</si>
  <si>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</si>
  <si>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</si>
  <si>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</si>
  <si>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</si>
  <si>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</si>
  <si>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</si>
  <si>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</si>
  <si>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</si>
  <si>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</si>
  <si>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</si>
  <si>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</si>
  <si>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</si>
  <si>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</si>
  <si>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</si>
  <si>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</si>
  <si>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</si>
  <si>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</si>
  <si>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</si>
  <si>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</si>
  <si>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</si>
  <si>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</si>
  <si>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</si>
  <si>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</si>
  <si>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</si>
  <si>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</si>
  <si>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</si>
  <si>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</si>
  <si>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</si>
  <si>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</si>
  <si>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</si>
  <si>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</si>
  <si>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</si>
  <si>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</si>
  <si>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</si>
  <si>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</si>
  <si>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</si>
  <si>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</si>
  <si>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</si>
  <si>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</si>
  <si>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</si>
  <si>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</si>
  <si>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</si>
  <si>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</si>
  <si>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</si>
  <si>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</si>
  <si>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</si>
  <si>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</si>
  <si>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</si>
  <si>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</si>
  <si>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</si>
  <si>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</si>
  <si>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</si>
  <si>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</si>
  <si>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</si>
  <si>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</si>
  <si>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</si>
  <si>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</si>
  <si>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</si>
  <si>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</si>
  <si>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</si>
  <si>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</si>
  <si>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</si>
  <si>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</si>
  <si>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</si>
  <si>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</si>
  <si>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</si>
  <si>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</si>
  <si>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</si>
  <si>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</si>
  <si>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</si>
  <si>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</si>
  <si>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</si>
  <si>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</si>
  <si>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</si>
  <si>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</si>
  <si>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</si>
  <si>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</si>
  <si>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</si>
  <si>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</si>
  <si>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</si>
  <si>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</si>
  <si>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</si>
  <si>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</si>
  <si>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</si>
  <si>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</si>
  <si>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</si>
  <si>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</si>
  <si>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</si>
  <si>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</si>
  <si>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</si>
  <si>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</si>
  <si>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</si>
  <si>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</si>
  <si>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</si>
  <si>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</si>
  <si>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</si>
  <si>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</si>
  <si>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</si>
  <si>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</si>
  <si>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</si>
  <si>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</si>
  <si>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</si>
  <si>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</si>
  <si>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</si>
  <si>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</si>
  <si>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</si>
  <si>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</si>
  <si>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</si>
  <si>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</si>
  <si>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</si>
  <si>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</si>
  <si>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</si>
  <si>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</si>
  <si>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</si>
  <si>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</si>
  <si>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</si>
  <si>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</si>
  <si>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</si>
  <si>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</si>
  <si>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</si>
  <si>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</si>
  <si>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</si>
  <si>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</si>
  <si>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</si>
  <si>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</si>
  <si>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</si>
  <si>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</si>
  <si>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</si>
  <si>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</si>
  <si>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</si>
  <si>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</si>
  <si>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</si>
  <si>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</si>
  <si>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</si>
  <si>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</si>
  <si>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</si>
  <si>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</si>
  <si>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</si>
  <si>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</si>
  <si>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</si>
  <si>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</si>
  <si>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</si>
  <si>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</si>
  <si>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</si>
  <si>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</si>
  <si>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</si>
  <si>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</si>
  <si>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</si>
  <si>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</si>
  <si>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</si>
  <si>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</si>
  <si>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</si>
  <si>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</si>
  <si>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</si>
  <si>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</si>
  <si>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</si>
  <si>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</si>
  <si>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</si>
  <si>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</si>
  <si>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</si>
  <si>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</si>
  <si>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</si>
  <si>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</si>
  <si>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</si>
  <si>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</si>
  <si>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</si>
  <si>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</si>
  <si>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</si>
  <si>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</si>
  <si>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</si>
  <si>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</si>
  <si>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</si>
  <si>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</si>
  <si>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</si>
  <si>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</si>
  <si>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</si>
  <si>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</si>
  <si>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</si>
  <si>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</si>
  <si>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</si>
  <si>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</si>
  <si>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</si>
  <si>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</si>
  <si>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</si>
  <si>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</si>
  <si>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</si>
  <si>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</si>
  <si>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</si>
  <si>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</si>
  <si>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</si>
  <si>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</si>
  <si>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</si>
  <si>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</si>
  <si>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</si>
  <si>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</si>
  <si>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</si>
  <si>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</si>
  <si>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</si>
  <si>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</si>
  <si>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</si>
  <si>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</si>
  <si>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</si>
  <si>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</si>
  <si>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</si>
  <si>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</si>
  <si>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</si>
  <si>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</si>
  <si>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</si>
  <si>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</si>
  <si>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</si>
  <si>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</si>
  <si>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</si>
  <si>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</si>
  <si>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</si>
  <si>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</si>
  <si>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</si>
  <si>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</si>
  <si>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</si>
  <si>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</si>
  <si>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</si>
  <si>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</si>
  <si>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</si>
  <si>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</si>
  <si>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</si>
  <si>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</si>
  <si>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</si>
  <si>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</si>
  <si>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</si>
  <si>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</si>
  <si>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</si>
  <si>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</si>
  <si>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</si>
  <si>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</si>
  <si>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</si>
  <si>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</si>
  <si>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</si>
  <si>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</si>
  <si>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</si>
  <si>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</si>
  <si>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</si>
  <si>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</si>
  <si>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</si>
  <si>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</si>
  <si>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</si>
  <si>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</si>
  <si>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</si>
  <si>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</si>
  <si>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</si>
  <si>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</si>
  <si>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</si>
  <si>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</si>
  <si>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</si>
  <si>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</si>
  <si>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</si>
  <si>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</si>
  <si>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</si>
  <si>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</si>
  <si>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</si>
  <si>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</si>
  <si>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</si>
  <si>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</si>
  <si>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</si>
  <si>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</si>
  <si>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</si>
  <si>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</si>
  <si>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</si>
  <si>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</si>
  <si>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</si>
  <si>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</si>
  <si>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</si>
  <si>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</si>
  <si>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</si>
  <si>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</si>
  <si>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</si>
  <si>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</si>
  <si>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</si>
  <si>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</si>
  <si>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</si>
  <si>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</si>
  <si>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</si>
  <si>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</si>
  <si>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</si>
  <si>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</si>
  <si>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</si>
  <si>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</si>
  <si>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</si>
  <si>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</si>
  <si>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</si>
  <si>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</si>
  <si>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</si>
  <si>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</si>
  <si>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</si>
  <si>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</si>
  <si>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</si>
  <si>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</si>
  <si>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</si>
  <si>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</si>
  <si>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</si>
  <si>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</si>
  <si>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</si>
  <si>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</si>
  <si>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</si>
  <si>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</si>
  <si>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</si>
  <si>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</si>
  <si>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</si>
  <si>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</si>
  <si>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</si>
  <si>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</si>
  <si>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</si>
  <si>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</si>
  <si>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</si>
  <si>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</si>
  <si>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</si>
  <si>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</si>
  <si>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</si>
  <si>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</si>
  <si>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</si>
  <si>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</si>
  <si>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</si>
  <si>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</si>
  <si>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</si>
  <si>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</si>
  <si>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</si>
  <si>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</si>
  <si>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</si>
  <si>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</si>
  <si>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</si>
  <si>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</si>
  <si>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</si>
  <si>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</si>
  <si>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</si>
  <si>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</si>
  <si>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</si>
  <si>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</si>
  <si>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</si>
  <si>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</si>
  <si>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</si>
  <si>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</si>
  <si>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</si>
  <si>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</si>
  <si>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</si>
  <si>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</si>
  <si>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</si>
  <si>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</si>
  <si>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</si>
  <si>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</si>
  <si>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</si>
  <si>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</si>
  <si>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</si>
  <si>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</si>
  <si>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</si>
  <si>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</si>
  <si>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</si>
  <si>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</si>
  <si>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</si>
  <si>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</si>
  <si>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</si>
  <si>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</si>
  <si>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</si>
  <si>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</si>
  <si>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</si>
  <si>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</si>
  <si>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</si>
  <si>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</si>
  <si>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</si>
  <si>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</si>
  <si>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</si>
  <si>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</si>
  <si>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</si>
  <si>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</si>
  <si>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</si>
  <si>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</si>
  <si>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</si>
  <si>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</si>
  <si>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</si>
  <si>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</si>
  <si>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</si>
  <si>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</si>
  <si>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</si>
  <si>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</si>
  <si>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</si>
  <si>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</si>
  <si>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</si>
  <si>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</si>
  <si>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</si>
  <si>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</si>
  <si>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</si>
  <si>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</si>
  <si>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</si>
  <si>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</si>
  <si>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</si>
  <si>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</si>
  <si>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</si>
  <si>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</si>
  <si>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</si>
  <si>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</si>
  <si>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</si>
  <si>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</si>
  <si>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</si>
  <si>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</si>
  <si>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</si>
  <si>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</si>
  <si>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</si>
  <si>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</si>
  <si>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</si>
  <si>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</si>
  <si>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</si>
  <si>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</si>
  <si>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</si>
  <si>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</si>
  <si>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</si>
  <si>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</si>
  <si>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</si>
  <si>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</si>
  <si>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</si>
  <si>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</si>
  <si>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</si>
  <si>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</si>
  <si>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</si>
  <si>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</si>
  <si>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</si>
  <si>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</si>
  <si>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</si>
  <si>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</si>
  <si>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</si>
  <si>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</si>
  <si>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</si>
  <si>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</si>
  <si>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</si>
  <si>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</si>
  <si>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</si>
  <si>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</si>
  <si>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</si>
  <si>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</si>
  <si>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</si>
  <si>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</si>
  <si>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</si>
  <si>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</si>
  <si>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</si>
  <si>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</si>
  <si>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</si>
  <si>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</si>
  <si>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</si>
  <si>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</si>
  <si>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</si>
  <si>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</si>
  <si>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</si>
  <si>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</si>
  <si>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</si>
  <si>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</si>
  <si>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</si>
  <si>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</si>
  <si>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</si>
  <si>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</si>
  <si>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</si>
  <si>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</si>
  <si>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</si>
  <si>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</si>
  <si>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</si>
  <si>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</si>
  <si>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</si>
  <si>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</si>
  <si>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</si>
  <si>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</si>
  <si>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</si>
  <si>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</si>
  <si>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</si>
  <si>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</si>
  <si>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</si>
  <si>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</si>
  <si>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</si>
  <si>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</si>
  <si>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</si>
  <si>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</si>
  <si>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</si>
  <si>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</si>
  <si>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</si>
  <si>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</si>
  <si>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</si>
  <si>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</si>
  <si>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</si>
  <si>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</si>
  <si>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</si>
  <si>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</si>
  <si>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</si>
  <si>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</si>
  <si>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</si>
  <si>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</si>
  <si>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</si>
  <si>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</si>
  <si>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</si>
  <si>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</si>
  <si>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</si>
  <si>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</si>
  <si>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</si>
  <si>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</si>
  <si>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</si>
  <si>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</si>
  <si>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</si>
  <si>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</si>
  <si>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</si>
  <si>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</si>
  <si>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</si>
  <si>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</si>
  <si>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</si>
  <si>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</si>
  <si>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</si>
  <si>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</si>
  <si>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</si>
  <si>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</si>
  <si>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</si>
  <si>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</si>
  <si>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</si>
  <si>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</si>
  <si>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</si>
  <si>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</si>
  <si>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</si>
  <si>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</si>
  <si>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</si>
  <si>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</si>
  <si>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</si>
  <si>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</si>
  <si>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</si>
  <si>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</si>
  <si>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</si>
  <si>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</si>
  <si>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</si>
  <si>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</si>
  <si>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</si>
  <si>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</si>
  <si>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</si>
  <si>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</si>
  <si>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</si>
  <si>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</si>
  <si>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</si>
  <si>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</si>
  <si>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</si>
  <si>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</si>
  <si>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</si>
  <si>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</si>
  <si>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</si>
  <si>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</si>
  <si>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</si>
  <si>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</si>
  <si>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</si>
  <si>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</si>
  <si>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</si>
  <si>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</si>
  <si>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</si>
  <si>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</si>
  <si>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</si>
  <si>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</si>
  <si>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</si>
  <si>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</si>
  <si>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</si>
  <si>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</si>
  <si>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</si>
  <si>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</si>
  <si>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</si>
  <si>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</si>
  <si>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</si>
  <si>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</si>
  <si>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</si>
  <si>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</si>
  <si>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</si>
  <si>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</si>
  <si>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</si>
  <si>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</si>
  <si>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</si>
  <si>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</si>
  <si>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</si>
  <si>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</si>
  <si>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</si>
  <si>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</si>
  <si>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</si>
  <si>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</si>
  <si>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</si>
  <si>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</si>
  <si>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</si>
  <si>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</si>
  <si>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</si>
  <si>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</si>
  <si>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</si>
  <si>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</si>
  <si>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</si>
  <si>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</si>
  <si>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</si>
  <si>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</si>
  <si>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</si>
  <si>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</si>
  <si>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</si>
  <si>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</si>
  <si>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</si>
  <si>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</si>
  <si>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</si>
  <si>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</si>
  <si>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</si>
  <si>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</si>
  <si>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</si>
  <si>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</si>
  <si>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</si>
  <si>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</si>
  <si>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</si>
  <si>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</si>
  <si>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</si>
  <si>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</si>
  <si>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</si>
  <si>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</si>
  <si>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</si>
  <si>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</si>
  <si>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</si>
  <si>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</si>
  <si>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</si>
  <si>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</si>
  <si>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</si>
  <si>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</si>
  <si>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</si>
  <si>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</si>
  <si>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</si>
  <si>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</si>
  <si>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</si>
  <si>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</si>
  <si>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</si>
  <si>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</si>
  <si>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</si>
  <si>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</si>
  <si>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</si>
  <si>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</si>
  <si>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</si>
  <si>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</si>
  <si>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</si>
  <si>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</si>
  <si>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</si>
  <si>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</si>
  <si>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</si>
  <si>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</si>
  <si>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</si>
  <si>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</si>
  <si>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</si>
  <si>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</si>
  <si>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</si>
  <si>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</si>
  <si>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</si>
  <si>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</si>
  <si>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</si>
  <si>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</si>
  <si>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</si>
  <si>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</si>
  <si>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</si>
  <si>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</si>
  <si>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</si>
  <si>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</si>
  <si>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</si>
  <si>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</si>
  <si>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</si>
  <si>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</si>
  <si>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</si>
  <si>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</si>
  <si>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</si>
  <si>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</si>
  <si>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</si>
  <si>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</si>
  <si>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</si>
  <si>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</si>
  <si>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</si>
  <si>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</si>
  <si>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</si>
  <si>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</si>
  <si>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</si>
  <si>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</si>
  <si>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</si>
  <si>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</si>
  <si>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</si>
  <si>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</si>
  <si>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</si>
  <si>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</si>
  <si>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</si>
  <si>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</si>
  <si>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</si>
  <si>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</si>
  <si>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</si>
  <si>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</si>
  <si>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</si>
  <si>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</si>
  <si>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</si>
  <si>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</si>
  <si>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</si>
  <si>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</si>
  <si>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</si>
  <si>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</si>
  <si>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</si>
  <si>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</si>
  <si>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</si>
  <si>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</si>
  <si>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</si>
  <si>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</si>
  <si>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</si>
  <si>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</si>
  <si>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</si>
  <si>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</si>
  <si>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</si>
  <si>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</si>
  <si>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</si>
  <si>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</si>
  <si>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</si>
  <si>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</si>
  <si>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</si>
  <si>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</si>
  <si>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</si>
  <si>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</si>
  <si>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</si>
  <si>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</si>
  <si>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</si>
  <si>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</si>
  <si>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</si>
  <si>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</si>
  <si>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</si>
  <si>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</si>
  <si>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</si>
  <si>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</si>
  <si>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</si>
  <si>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</si>
  <si>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</si>
  <si>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</si>
  <si>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</si>
  <si>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</si>
  <si>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</si>
  <si>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</si>
  <si>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</si>
  <si>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</si>
  <si>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</si>
  <si>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</si>
  <si>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</si>
  <si>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</si>
  <si>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</si>
  <si>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</si>
  <si>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</si>
  <si>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</si>
  <si>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</si>
  <si>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</si>
  <si>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</si>
  <si>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</si>
  <si>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</si>
  <si>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</si>
  <si>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</si>
  <si>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</si>
  <si>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</si>
  <si>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</si>
  <si>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</si>
  <si>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</si>
  <si>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</si>
  <si>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</si>
  <si>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</si>
  <si>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</si>
  <si>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</si>
  <si>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</si>
  <si>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</si>
  <si>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</si>
  <si>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</si>
  <si>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</si>
  <si>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</si>
  <si>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</si>
  <si>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</si>
  <si>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</si>
  <si>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</si>
  <si>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</si>
  <si>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</si>
  <si>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</si>
  <si>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</si>
  <si>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</si>
  <si>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</si>
  <si>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</si>
  <si>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</si>
  <si>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</si>
  <si>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</si>
  <si>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</si>
  <si>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</si>
  <si>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</si>
  <si>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</si>
  <si>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</si>
  <si>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</si>
  <si>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</si>
  <si>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</si>
  <si>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</si>
  <si>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</si>
  <si>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</si>
  <si>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</si>
  <si>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</si>
  <si>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</si>
  <si>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</si>
  <si>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</si>
  <si>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</si>
  <si>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</si>
  <si>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</si>
  <si>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</si>
  <si>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</si>
  <si>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</si>
  <si>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</si>
  <si>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</si>
  <si>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</si>
  <si>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</si>
  <si>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</si>
  <si>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</si>
  <si>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</si>
  <si>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</si>
  <si>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</si>
  <si>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</si>
  <si>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</si>
  <si>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</si>
  <si>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</si>
  <si>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</si>
  <si>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</si>
  <si>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</si>
  <si>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</si>
  <si>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</si>
  <si>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</si>
  <si>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</si>
  <si>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</si>
  <si>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</si>
  <si>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</si>
  <si>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</si>
  <si>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</si>
  <si>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</si>
  <si>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</si>
  <si>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</si>
  <si>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</si>
  <si>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</si>
  <si>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</si>
  <si>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</si>
  <si>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</si>
  <si>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</si>
  <si>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</si>
  <si>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</si>
  <si>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</si>
  <si>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</si>
  <si>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</si>
  <si>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</si>
  <si>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</si>
  <si>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</si>
  <si>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</si>
  <si>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</si>
  <si>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</si>
  <si>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</si>
  <si>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</si>
  <si>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</si>
  <si>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</si>
  <si>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</si>
  <si>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</si>
  <si>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</si>
  <si>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</si>
  <si>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</si>
  <si>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</si>
  <si>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</si>
  <si>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</si>
  <si>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</si>
  <si>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</si>
  <si>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</si>
  <si>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</si>
  <si>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</si>
  <si>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</si>
  <si>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</si>
  <si>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</si>
  <si>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</si>
  <si>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</si>
  <si>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</si>
  <si>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</si>
  <si>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</si>
  <si>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</si>
  <si>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</si>
  <si>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</si>
  <si>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</si>
  <si>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</si>
  <si>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</si>
  <si>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</si>
  <si>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</si>
  <si>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</si>
  <si>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</si>
  <si>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</si>
  <si>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</si>
  <si>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</si>
  <si>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</si>
  <si>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</si>
  <si>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</si>
  <si>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</si>
  <si>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</si>
  <si>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</si>
  <si>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</si>
  <si>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</si>
  <si>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</si>
  <si>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</si>
  <si>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</si>
  <si>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</si>
  <si>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</si>
  <si>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</si>
  <si>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</si>
  <si>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</si>
  <si>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</si>
  <si>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</si>
  <si>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</si>
  <si>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</si>
  <si>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</si>
  <si>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</si>
  <si>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</si>
  <si>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</si>
  <si>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</si>
  <si>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</si>
  <si>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</si>
  <si>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</si>
  <si>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</si>
  <si>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</si>
  <si>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</si>
  <si>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</si>
  <si>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</si>
  <si>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</si>
  <si>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</si>
  <si>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</si>
  <si>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</si>
  <si>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</si>
  <si>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</si>
  <si>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</si>
  <si>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</si>
  <si>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</si>
  <si>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</si>
  <si>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</si>
  <si>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</si>
  <si>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</si>
  <si>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</si>
  <si>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</si>
  <si>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</si>
  <si>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</si>
  <si>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</si>
  <si>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</si>
  <si>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</si>
  <si>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</si>
  <si>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</si>
  <si>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</si>
  <si>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</si>
  <si>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</si>
  <si>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</si>
  <si>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</si>
  <si>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</si>
  <si>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</si>
  <si>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</si>
  <si>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</si>
  <si>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</si>
  <si>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</si>
  <si>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</si>
  <si>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</si>
  <si>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</si>
  <si>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</si>
  <si>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</si>
  <si>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</si>
  <si>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</si>
  <si>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</si>
  <si>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</si>
  <si>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</si>
  <si>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</si>
  <si>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</si>
  <si>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</si>
  <si>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</si>
  <si>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</si>
  <si>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</si>
  <si>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</si>
  <si>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</si>
  <si>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</si>
  <si>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</si>
  <si>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</si>
  <si>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</si>
  <si>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</si>
  <si>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</si>
  <si>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</si>
  <si>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</si>
  <si>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</si>
  <si>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</si>
  <si>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</si>
  <si>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</si>
  <si>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</si>
  <si>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</si>
  <si>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</si>
  <si>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</si>
  <si>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</si>
  <si>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</si>
  <si>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</si>
  <si>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</si>
  <si>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</si>
  <si>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</si>
  <si>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</si>
  <si>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</si>
  <si>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</si>
  <si>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</si>
  <si>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</si>
  <si>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</si>
  <si>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</si>
  <si>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</si>
  <si>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</si>
  <si>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</si>
  <si>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</si>
  <si>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</si>
  <si>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</si>
  <si>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</si>
  <si>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</si>
  <si>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</si>
  <si>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</si>
  <si>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</si>
  <si>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</si>
  <si>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</si>
  <si>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</si>
  <si>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</si>
  <si>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</si>
  <si>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</si>
  <si>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</si>
  <si>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</si>
  <si>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</si>
  <si>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</si>
  <si>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</si>
  <si>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</si>
  <si>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</si>
  <si>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</si>
  <si>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</si>
  <si>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</si>
  <si>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</si>
  <si>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</si>
  <si>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</si>
  <si>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</si>
  <si>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</si>
  <si>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</si>
  <si>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</si>
  <si>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</si>
  <si>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</si>
  <si>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</si>
  <si>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</si>
  <si>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</si>
  <si>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</si>
  <si>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</si>
  <si>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</si>
  <si>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</si>
  <si>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</si>
  <si>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</si>
  <si>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</si>
  <si>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</si>
  <si>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</si>
  <si>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</si>
  <si>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</si>
  <si>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</si>
  <si>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</si>
  <si>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</si>
  <si>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</si>
  <si>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</si>
  <si>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</si>
  <si>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</si>
  <si>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</si>
  <si>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</si>
  <si>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</si>
  <si>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</si>
  <si>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</si>
  <si>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</si>
  <si>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</si>
  <si>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</si>
  <si>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</si>
  <si>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</si>
  <si>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</si>
  <si>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</si>
  <si>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</si>
  <si>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</si>
  <si>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</si>
  <si>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</si>
  <si>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</si>
  <si>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</si>
  <si>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</si>
  <si>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</si>
  <si>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</si>
  <si>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</si>
  <si>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</si>
  <si>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</si>
  <si>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</si>
  <si>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</si>
  <si>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</si>
  <si>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</si>
  <si>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</si>
  <si>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</si>
  <si>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</si>
  <si>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</si>
  <si>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</si>
  <si>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</si>
  <si>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</si>
  <si>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</si>
  <si>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</si>
  <si>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</si>
  <si>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</si>
  <si>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</si>
  <si>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</si>
  <si>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</si>
  <si>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</si>
  <si>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</si>
  <si>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</si>
  <si>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</si>
  <si>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</si>
  <si>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</si>
  <si>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</si>
  <si>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</si>
  <si>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</si>
  <si>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</si>
  <si>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</si>
  <si>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</si>
  <si>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</si>
  <si>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</si>
  <si>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</si>
  <si>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</si>
  <si>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</si>
  <si>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</si>
  <si>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</si>
  <si>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</si>
  <si>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</si>
  <si>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</si>
  <si>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</si>
  <si>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</si>
  <si>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</si>
  <si>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</si>
  <si>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</si>
  <si>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</si>
  <si>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</si>
  <si>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</si>
  <si>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</si>
  <si>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</si>
  <si>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</si>
  <si>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</si>
  <si>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</si>
  <si>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</si>
  <si>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</si>
  <si>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</si>
  <si>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</si>
  <si>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</si>
  <si>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</si>
  <si>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</si>
  <si>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</si>
  <si>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</si>
  <si>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</si>
  <si>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</si>
  <si>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</si>
  <si>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</si>
  <si>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</si>
  <si>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</si>
  <si>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</si>
  <si>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</si>
  <si>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</si>
  <si>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</si>
  <si>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</si>
  <si>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</si>
  <si>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</si>
  <si>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</si>
  <si>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</si>
  <si>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</si>
  <si>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</si>
  <si>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</si>
  <si>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</si>
  <si>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</si>
  <si>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</si>
  <si>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</si>
  <si>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</si>
  <si>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</si>
  <si>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</si>
  <si>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</si>
  <si>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</si>
  <si>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</si>
  <si>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</si>
  <si>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</si>
  <si>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</si>
  <si>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</si>
  <si>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</si>
  <si>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</si>
  <si>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</si>
  <si>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</si>
  <si>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</si>
  <si>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</si>
  <si>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</si>
  <si>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</si>
  <si>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</si>
  <si>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</si>
  <si>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</si>
  <si>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</si>
  <si>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</si>
  <si>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</si>
  <si>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</si>
  <si>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</si>
  <si>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</si>
  <si>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</si>
  <si>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</si>
  <si>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</si>
  <si>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</si>
  <si>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</si>
  <si>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</si>
  <si>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</si>
  <si>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</si>
  <si>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</si>
  <si>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</si>
  <si>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</si>
  <si>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</si>
  <si>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</si>
  <si>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</si>
  <si>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</si>
  <si>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</si>
  <si>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</si>
  <si>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</si>
  <si>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</si>
  <si>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</si>
  <si>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</si>
  <si>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</si>
  <si>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</si>
  <si>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</si>
  <si>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</si>
  <si>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</si>
  <si>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</si>
  <si>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</si>
  <si>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</si>
  <si>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</si>
  <si>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</si>
  <si>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</si>
  <si>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</si>
  <si>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</si>
  <si>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</si>
  <si>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</si>
  <si>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</si>
  <si>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</si>
  <si>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</si>
  <si>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</si>
  <si>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</si>
  <si>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</si>
  <si>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</si>
  <si>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</si>
  <si>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</si>
  <si>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</si>
  <si>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</si>
  <si>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</si>
  <si>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</si>
  <si>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</si>
  <si>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</si>
  <si>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</si>
  <si>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</si>
  <si>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</si>
  <si>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</si>
  <si>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</si>
  <si>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</si>
  <si>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</si>
  <si>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</si>
  <si>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</si>
  <si>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</si>
  <si>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</si>
  <si>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</si>
  <si>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</si>
  <si>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</si>
  <si>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</si>
  <si>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</si>
  <si>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</si>
  <si>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</si>
  <si>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</si>
  <si>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</si>
  <si>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</si>
  <si>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</si>
  <si>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</si>
  <si>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</si>
  <si>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</si>
  <si>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</si>
  <si>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</si>
  <si>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</si>
  <si>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</si>
  <si>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</si>
  <si>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</si>
  <si>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</si>
  <si>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</si>
  <si>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</si>
  <si>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</si>
  <si>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</si>
  <si>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</si>
  <si>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</si>
  <si>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</si>
  <si>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</si>
  <si>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</si>
  <si>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</si>
  <si>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</si>
  <si>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</si>
  <si>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</si>
  <si>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</si>
  <si>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</si>
  <si>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</si>
  <si>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</si>
  <si>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</si>
  <si>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</si>
  <si>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</si>
  <si>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</si>
  <si>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</si>
  <si>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</si>
  <si>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</si>
  <si>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</si>
  <si>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</si>
  <si>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</si>
  <si>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</si>
  <si>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</si>
  <si>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</si>
  <si>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</si>
  <si>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</si>
  <si>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</si>
  <si>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</si>
  <si>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</si>
  <si>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</si>
  <si>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</si>
  <si>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</si>
  <si>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</si>
  <si>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</si>
  <si>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</si>
  <si>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</si>
  <si>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</si>
  <si>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</si>
  <si>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</si>
  <si>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</si>
  <si>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</si>
  <si>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</si>
  <si>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</si>
  <si>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</si>
  <si>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</si>
  <si>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</si>
  <si>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</si>
  <si>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</si>
  <si>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</si>
  <si>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</si>
  <si>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</si>
  <si>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</si>
  <si>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</si>
  <si>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</si>
  <si>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</si>
  <si>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</si>
  <si>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</si>
  <si>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</si>
  <si>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</si>
  <si>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</si>
  <si>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</si>
  <si>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</si>
  <si>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</si>
  <si>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</si>
  <si>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</si>
  <si>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</si>
  <si>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</si>
  <si>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</si>
  <si>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</si>
  <si>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</si>
  <si>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</si>
  <si>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</si>
  <si>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</si>
  <si>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</si>
  <si>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</si>
  <si>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</si>
  <si>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</si>
  <si>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</si>
  <si>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</si>
  <si>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</si>
  <si>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</si>
  <si>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</si>
  <si>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</si>
  <si>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</si>
  <si>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</si>
  <si>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</si>
  <si>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</si>
  <si>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</si>
  <si>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</si>
  <si>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</si>
  <si>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</si>
  <si>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</si>
  <si>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</si>
  <si>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</si>
  <si>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</si>
  <si>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</si>
  <si>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</si>
  <si>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</si>
  <si>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</si>
  <si>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</si>
  <si>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</si>
  <si>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</si>
  <si>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</si>
  <si>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</si>
  <si>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</si>
  <si>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</si>
  <si>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</si>
  <si>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</si>
  <si>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</si>
  <si>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</si>
  <si>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</si>
  <si>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</si>
  <si>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</si>
  <si>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</si>
  <si>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</si>
  <si>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</si>
  <si>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</si>
  <si>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</si>
  <si>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</si>
  <si>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</si>
  <si>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</si>
  <si>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</si>
  <si>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</si>
  <si>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</si>
  <si>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</si>
  <si>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</si>
  <si>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</si>
  <si>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</si>
  <si>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</si>
  <si>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</si>
  <si>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</si>
  <si>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</si>
  <si>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</si>
  <si>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</si>
  <si>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</si>
  <si>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</si>
  <si>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</si>
  <si>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</si>
  <si>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</si>
  <si>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</si>
  <si>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</si>
  <si>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</si>
  <si>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</si>
  <si>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</si>
  <si>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</si>
  <si>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</si>
  <si>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</si>
  <si>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</si>
  <si>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</si>
  <si>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</si>
  <si>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</si>
  <si>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</si>
  <si>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</si>
  <si>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</si>
  <si>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</si>
  <si>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</si>
  <si>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</si>
  <si>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</si>
  <si>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</si>
  <si>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</si>
  <si>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</si>
  <si>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</si>
  <si>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</si>
  <si>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</si>
  <si>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</si>
  <si>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</si>
  <si>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</si>
  <si>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</si>
  <si>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</si>
  <si>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</si>
  <si>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</si>
  <si>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</si>
  <si>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</si>
  <si>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</si>
  <si>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</si>
  <si>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</si>
  <si>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</si>
  <si>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</si>
  <si>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</si>
  <si>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</si>
  <si>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</si>
  <si>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</si>
  <si>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</si>
  <si>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</si>
  <si>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</si>
  <si>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</si>
  <si>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</si>
  <si>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</si>
  <si>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</si>
  <si>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</si>
  <si>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</si>
  <si>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</si>
  <si>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</si>
  <si>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</si>
  <si>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</si>
  <si>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</si>
  <si>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</si>
  <si>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</si>
  <si>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</si>
  <si>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</si>
  <si>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</si>
  <si>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</si>
  <si>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</si>
  <si>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</si>
  <si>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</si>
  <si>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</si>
  <si>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</si>
  <si>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</si>
  <si>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</si>
  <si>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</si>
  <si>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</si>
  <si>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</si>
  <si>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</si>
  <si>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</si>
  <si>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</si>
  <si>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</si>
  <si>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</si>
  <si>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</si>
  <si>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</si>
  <si>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</si>
  <si>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</si>
  <si>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</si>
  <si>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</si>
  <si>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</si>
  <si>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</si>
  <si>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</si>
  <si>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</si>
  <si>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</si>
  <si>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</si>
  <si>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</si>
  <si>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</si>
  <si>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</si>
  <si>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</si>
  <si>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</si>
  <si>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</si>
  <si>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</si>
  <si>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</si>
  <si>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</si>
  <si>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</si>
  <si>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</si>
  <si>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</si>
  <si>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</si>
  <si>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</si>
  <si>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</si>
  <si>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</si>
  <si>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</si>
  <si>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</si>
  <si>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</si>
  <si>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</si>
  <si>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</si>
  <si>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</si>
  <si>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</si>
  <si>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</si>
  <si>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</si>
  <si>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</si>
  <si>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</si>
  <si>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</si>
  <si>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</si>
  <si>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</si>
  <si>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</si>
  <si>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</si>
  <si>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</si>
  <si>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</si>
  <si>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</si>
  <si>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</si>
  <si>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</si>
  <si>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</si>
  <si>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</si>
  <si>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</si>
  <si>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</si>
  <si>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</si>
  <si>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</si>
  <si>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</si>
  <si>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</si>
  <si>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</si>
  <si>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</si>
  <si>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</si>
  <si>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</si>
  <si>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</si>
  <si>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</si>
  <si>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</si>
  <si>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</si>
  <si>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</si>
  <si>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</si>
  <si>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</si>
  <si>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</si>
  <si>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</si>
  <si>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</si>
  <si>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</si>
  <si>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</si>
  <si>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</si>
  <si>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</si>
  <si>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</si>
  <si>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</si>
  <si>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</si>
  <si>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</si>
  <si>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</si>
  <si>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</si>
  <si>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</si>
  <si>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</si>
  <si>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</si>
  <si>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</si>
  <si>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</si>
  <si>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</si>
  <si>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</si>
  <si>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</si>
  <si>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</si>
  <si>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</si>
  <si>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</si>
  <si>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</si>
  <si>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</si>
  <si>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</si>
  <si>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</si>
  <si>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</si>
  <si>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</si>
  <si>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</si>
  <si>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</si>
  <si>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</si>
  <si>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</si>
  <si>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</si>
  <si>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</si>
  <si>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</si>
  <si>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</si>
  <si>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</si>
  <si>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</si>
  <si>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</si>
  <si>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</si>
  <si>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</si>
  <si>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</si>
  <si>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</si>
  <si>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</si>
  <si>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</si>
  <si>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</si>
  <si>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</si>
  <si>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</si>
  <si>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</si>
  <si>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</si>
  <si>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</si>
  <si>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</si>
  <si>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</si>
  <si>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</si>
  <si>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</si>
  <si>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</si>
  <si>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</si>
  <si>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</si>
  <si>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</si>
  <si>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</si>
  <si>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</si>
  <si>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</si>
  <si>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</si>
  <si>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</si>
  <si>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</si>
  <si>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</si>
  <si>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</si>
  <si>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</si>
  <si>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</si>
  <si>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</si>
  <si>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</si>
  <si>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</si>
  <si>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</si>
  <si>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</si>
  <si>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</si>
  <si>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</si>
  <si>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</si>
  <si>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</si>
  <si>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</si>
  <si>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</si>
  <si>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</si>
  <si>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</si>
  <si>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</si>
  <si>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</si>
  <si>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</si>
  <si>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</si>
  <si>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</si>
  <si>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</si>
  <si>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</si>
  <si>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</si>
  <si>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</si>
  <si>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</si>
  <si>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</si>
  <si>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</si>
  <si>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</si>
  <si>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</si>
  <si>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</si>
  <si>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</si>
  <si>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</si>
  <si>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</si>
  <si>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</si>
  <si>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</si>
  <si>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</si>
  <si>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</si>
  <si>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</si>
  <si>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</si>
  <si>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</si>
  <si>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</si>
  <si>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</si>
  <si>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</si>
  <si>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</si>
  <si>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</si>
  <si>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</si>
  <si>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</si>
  <si>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</si>
  <si>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</si>
  <si>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</si>
  <si>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</si>
  <si>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</si>
  <si>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</si>
  <si>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</si>
  <si>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</si>
  <si>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</si>
  <si>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</si>
  <si>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</si>
  <si>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</si>
  <si>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</si>
  <si>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</si>
  <si>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</si>
  <si>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</si>
  <si>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</si>
  <si>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</si>
  <si>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</si>
  <si>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</si>
  <si>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</si>
  <si>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</si>
  <si>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</si>
  <si>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</si>
  <si>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</si>
  <si>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</si>
  <si>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</si>
  <si>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</si>
  <si>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</si>
  <si>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</si>
  <si>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</si>
  <si>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</si>
  <si>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</si>
  <si>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</si>
  <si>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</si>
  <si>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</si>
  <si>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</si>
  <si>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</si>
  <si>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</si>
  <si>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</si>
  <si>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</si>
  <si>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</si>
  <si>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</si>
  <si>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</si>
  <si>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</si>
  <si>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</si>
  <si>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</si>
  <si>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</si>
  <si>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</si>
  <si>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</si>
  <si>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</si>
  <si>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</si>
  <si>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</si>
  <si>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</si>
  <si>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</si>
  <si>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</si>
  <si>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</si>
  <si>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</si>
  <si>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</si>
  <si>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</si>
  <si>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</si>
  <si>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</si>
  <si>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</si>
  <si>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</si>
  <si>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</si>
  <si>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</si>
  <si>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</si>
  <si>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</si>
  <si>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</si>
  <si>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</si>
  <si>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</si>
  <si>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</si>
  <si>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</si>
  <si>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</si>
  <si>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</si>
  <si>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</si>
  <si>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</si>
  <si>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</si>
  <si>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</si>
  <si>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</si>
  <si>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</si>
  <si>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</si>
  <si>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</si>
  <si>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</si>
  <si>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</si>
  <si>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</si>
  <si>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</si>
  <si>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</si>
  <si>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</si>
  <si>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</si>
  <si>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</si>
  <si>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</si>
  <si>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</si>
  <si>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</si>
  <si>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</si>
  <si>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</si>
  <si>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</si>
  <si>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</si>
  <si>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</si>
  <si>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</si>
  <si>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</si>
  <si>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</si>
  <si>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</si>
  <si>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</si>
  <si>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</si>
  <si>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</si>
  <si>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</si>
  <si>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</si>
  <si>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</si>
  <si>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</si>
  <si>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</si>
  <si>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</si>
  <si>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</si>
  <si>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</si>
  <si>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</si>
  <si>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</si>
  <si>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</si>
  <si>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</si>
  <si>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</si>
  <si>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</si>
  <si>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</si>
  <si>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</si>
  <si>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</si>
  <si>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</si>
  <si>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</si>
  <si>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</si>
  <si>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</si>
  <si>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</si>
  <si>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</si>
  <si>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</si>
  <si>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</si>
  <si>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</si>
  <si>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</si>
  <si>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</si>
  <si>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</si>
  <si>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</si>
  <si>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</si>
  <si>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</si>
  <si>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</si>
  <si>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</si>
  <si>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</si>
  <si>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</si>
  <si>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</si>
  <si>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</si>
  <si>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</si>
  <si>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</si>
  <si>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</si>
  <si>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</si>
  <si>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</si>
  <si>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</si>
  <si>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</si>
  <si>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</si>
  <si>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</si>
  <si>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</si>
  <si>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</si>
  <si>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</si>
  <si>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</si>
  <si>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</si>
  <si>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</si>
  <si>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</si>
  <si>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</si>
  <si>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</si>
  <si>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</si>
  <si>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</si>
  <si>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</si>
  <si>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</si>
  <si>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</si>
  <si>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</si>
  <si>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</si>
  <si>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</si>
  <si>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</si>
  <si>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</si>
  <si>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</si>
  <si>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</si>
  <si>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</si>
  <si>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</si>
  <si>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</si>
  <si>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</si>
  <si>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</si>
  <si>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</si>
  <si>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</si>
  <si>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</si>
  <si>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</si>
  <si>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</si>
  <si>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</si>
  <si>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</si>
  <si>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</si>
  <si>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</si>
  <si>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</si>
  <si>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</si>
  <si>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</si>
  <si>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</si>
  <si>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</si>
  <si>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</si>
  <si>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</si>
  <si>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</si>
  <si>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</si>
  <si>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</si>
  <si>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</si>
  <si>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</si>
  <si>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</si>
  <si>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</si>
  <si>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</si>
  <si>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</si>
  <si>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</si>
  <si>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</si>
  <si>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</si>
  <si>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</si>
  <si>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</si>
  <si>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</si>
  <si>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</si>
  <si>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</si>
  <si>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</si>
  <si>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</si>
  <si>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</si>
  <si>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</si>
  <si>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</si>
  <si>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</si>
  <si>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</si>
  <si>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</si>
  <si>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</si>
  <si>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</si>
  <si>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</si>
  <si>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</si>
  <si>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</si>
  <si>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</si>
  <si>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</si>
  <si>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</si>
  <si>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</si>
  <si>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</si>
  <si>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</si>
  <si>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</si>
  <si>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</si>
  <si>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</si>
  <si>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</si>
  <si>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</si>
  <si>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</si>
  <si>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</si>
  <si>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</si>
  <si>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</si>
  <si>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</si>
  <si>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</si>
  <si>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</si>
  <si>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</si>
  <si>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</si>
  <si>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</si>
  <si>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</si>
  <si>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</si>
  <si>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</si>
  <si>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</si>
  <si>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</si>
  <si>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</si>
  <si>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</si>
  <si>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</si>
  <si>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</si>
  <si>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</si>
  <si>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</si>
  <si>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</si>
  <si>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</si>
  <si>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</si>
  <si>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</si>
  <si>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</si>
  <si>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</si>
  <si>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</si>
  <si>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</si>
  <si>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</si>
  <si>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</si>
  <si>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</si>
  <si>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</si>
  <si>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</si>
  <si>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</si>
  <si>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</si>
  <si>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</si>
  <si>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</si>
  <si>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</si>
  <si>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</si>
  <si>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</si>
  <si>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</si>
  <si>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</si>
  <si>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</si>
  <si>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</si>
  <si>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</si>
  <si>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</si>
  <si>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</si>
  <si>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</si>
  <si>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</si>
  <si>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</si>
  <si>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</si>
  <si>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</si>
  <si>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</si>
  <si>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</si>
  <si>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</si>
  <si>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</si>
  <si>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</si>
  <si>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</si>
  <si>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</si>
  <si>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</si>
  <si>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</si>
  <si>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</si>
  <si>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</si>
  <si>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</si>
  <si>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</si>
  <si>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</si>
  <si>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</si>
  <si>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</si>
  <si>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</si>
  <si>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</si>
  <si>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</si>
  <si>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</si>
  <si>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</si>
  <si>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</si>
  <si>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</si>
  <si>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</si>
  <si>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</si>
  <si>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</si>
  <si>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</si>
  <si>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</si>
  <si>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</si>
  <si>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</si>
  <si>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</si>
  <si>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</si>
  <si>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</si>
  <si>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</si>
  <si>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</si>
  <si>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</si>
  <si>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</si>
  <si>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</si>
  <si>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</si>
  <si>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</si>
  <si>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</si>
  <si>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</si>
  <si>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</si>
  <si>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</si>
  <si>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</si>
  <si>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</si>
  <si>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</si>
  <si>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</si>
  <si>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</si>
  <si>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</si>
  <si>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</si>
  <si>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</si>
  <si>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</si>
  <si>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</si>
  <si>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</si>
  <si>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</si>
  <si>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</si>
  <si>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</si>
  <si>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</si>
  <si>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</si>
  <si>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</si>
  <si>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</si>
  <si>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</si>
  <si>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</si>
  <si>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</si>
  <si>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</si>
  <si>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</si>
  <si>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</si>
  <si>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</si>
  <si>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</si>
  <si>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</si>
  <si>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</si>
  <si>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</si>
  <si>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</si>
  <si>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</si>
  <si>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</si>
  <si>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</si>
  <si>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</si>
  <si>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</si>
  <si>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</si>
  <si>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</si>
  <si>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</si>
  <si>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</si>
  <si>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</si>
  <si>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</si>
  <si>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</si>
  <si>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</si>
  <si>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</si>
  <si>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</si>
  <si>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</si>
  <si>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</si>
  <si>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</si>
  <si>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</si>
  <si>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</si>
  <si>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</si>
  <si>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</si>
  <si>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</si>
  <si>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</si>
  <si>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</si>
  <si>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</si>
  <si>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</si>
  <si>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</si>
  <si>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</si>
  <si>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</si>
  <si>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</si>
  <si>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</si>
  <si>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</si>
  <si>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</si>
  <si>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</si>
  <si>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</si>
  <si>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</si>
  <si>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</si>
  <si>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</si>
  <si>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</si>
  <si>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</si>
  <si>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</si>
  <si>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</si>
  <si>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</si>
  <si>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</si>
  <si>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</si>
  <si>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</si>
  <si>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</si>
  <si>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</si>
  <si>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</si>
  <si>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</si>
  <si>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</si>
  <si>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</si>
  <si>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</si>
  <si>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</si>
  <si>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</si>
  <si>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</si>
  <si>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</si>
  <si>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</si>
  <si>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</si>
  <si>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</si>
  <si>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</si>
  <si>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</si>
  <si>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</si>
  <si>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</si>
  <si>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</si>
  <si>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</si>
  <si>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</si>
  <si>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</si>
  <si>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</si>
  <si>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</si>
  <si>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</si>
  <si>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</si>
  <si>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</si>
  <si>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</si>
  <si>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</si>
  <si>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</si>
  <si>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</si>
  <si>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</si>
  <si>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</si>
  <si>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</si>
  <si>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</si>
  <si>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</si>
  <si>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</si>
  <si>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</si>
  <si>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</si>
  <si>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</si>
  <si>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</si>
  <si>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</si>
  <si>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</si>
  <si>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</si>
  <si>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</si>
  <si>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</si>
  <si>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</si>
  <si>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</si>
  <si>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</si>
  <si>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</si>
  <si>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</si>
  <si>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</si>
  <si>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</si>
  <si>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</si>
  <si>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</si>
  <si>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</si>
  <si>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</si>
  <si>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</si>
  <si>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</si>
  <si>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</si>
  <si>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</si>
  <si>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</si>
  <si>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</si>
  <si>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</si>
  <si>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</si>
  <si>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</si>
  <si>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</si>
  <si>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</si>
  <si>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</si>
  <si>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</si>
  <si>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</si>
  <si>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</si>
  <si>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</si>
  <si>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</si>
  <si>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</si>
  <si>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</si>
  <si>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</si>
  <si>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</si>
  <si>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</si>
  <si>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</si>
  <si>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</si>
  <si>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</si>
  <si>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</si>
  <si>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</si>
  <si>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</si>
  <si>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</si>
  <si>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</si>
  <si>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</si>
  <si>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</si>
  <si>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</si>
  <si>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</si>
  <si>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</si>
  <si>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</si>
  <si>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</si>
  <si>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</si>
  <si>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</si>
  <si>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</si>
  <si>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</si>
  <si>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</si>
  <si>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</si>
  <si>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</si>
  <si>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</si>
  <si>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</si>
  <si>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</si>
  <si>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</si>
  <si>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</si>
  <si>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</si>
  <si>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</si>
  <si>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</si>
  <si>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</si>
  <si>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</si>
  <si>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</si>
  <si>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</si>
  <si>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</si>
  <si>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</si>
  <si>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</si>
  <si>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</si>
  <si>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</si>
  <si>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</si>
  <si>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</si>
  <si>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</si>
  <si>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</si>
  <si>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</si>
  <si>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</si>
  <si>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</si>
  <si>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</si>
  <si>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</si>
  <si>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</si>
  <si>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</si>
  <si>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</si>
  <si>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</si>
  <si>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</si>
  <si>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</si>
  <si>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</si>
  <si>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</si>
  <si>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</si>
  <si>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</si>
  <si>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</si>
  <si>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</si>
  <si>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</si>
  <si>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</si>
  <si>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</si>
  <si>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</si>
  <si>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</si>
  <si>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</si>
  <si>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</si>
  <si>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</si>
  <si>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</si>
  <si>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</si>
  <si>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</si>
  <si>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</si>
  <si>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</si>
  <si>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</si>
  <si>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</si>
  <si>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</si>
  <si>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</si>
  <si>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</si>
  <si>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</si>
  <si>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</si>
  <si>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</si>
  <si>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</si>
  <si>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</si>
  <si>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</si>
  <si>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</si>
  <si>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</si>
  <si>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</si>
  <si>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</si>
  <si>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</si>
  <si>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</si>
  <si>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</si>
  <si>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</si>
  <si>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</si>
  <si>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</si>
  <si>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</si>
  <si>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</si>
  <si>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</si>
  <si>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</si>
  <si>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</si>
  <si>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</si>
  <si>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</si>
  <si>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</si>
  <si>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</si>
  <si>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</si>
  <si>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</si>
  <si>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</si>
  <si>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</si>
  <si>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</si>
  <si>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</si>
  <si>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</si>
  <si>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</si>
  <si>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</si>
  <si>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</si>
  <si>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</si>
  <si>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</si>
  <si>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</si>
  <si>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</si>
  <si>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</si>
  <si>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</si>
  <si>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</si>
  <si>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</si>
  <si>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</si>
  <si>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</si>
  <si>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</si>
  <si>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</si>
  <si>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</si>
  <si>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</si>
  <si>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</si>
  <si>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</si>
  <si>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</si>
  <si>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</si>
  <si>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</si>
  <si>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</si>
  <si>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</si>
  <si>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</si>
  <si>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</si>
  <si>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</si>
  <si>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</si>
  <si>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</si>
  <si>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</si>
  <si>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</si>
  <si>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</si>
  <si>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</si>
  <si>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</si>
  <si>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</si>
  <si>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</si>
  <si>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</si>
  <si>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</si>
  <si>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</si>
  <si>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</si>
  <si>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</si>
  <si>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</si>
  <si>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</si>
  <si>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</si>
  <si>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</si>
  <si>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</si>
  <si>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</si>
  <si>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</si>
  <si>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</si>
  <si>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</si>
  <si>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</si>
  <si>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</si>
  <si>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</si>
  <si>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</si>
  <si>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</si>
  <si>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</si>
  <si>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</si>
  <si>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</si>
  <si>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</si>
  <si>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</si>
  <si>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</si>
  <si>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</si>
  <si>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</si>
  <si>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</si>
  <si>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</si>
  <si>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</si>
  <si>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</si>
  <si>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</si>
  <si>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</si>
  <si>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</si>
  <si>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</si>
  <si>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</si>
  <si>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</si>
  <si>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</si>
  <si>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</si>
  <si>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</si>
  <si>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</si>
  <si>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</si>
  <si>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</si>
  <si>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</si>
  <si>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</si>
  <si>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</si>
  <si>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</si>
  <si>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</si>
  <si>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</si>
  <si>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</si>
  <si>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</si>
  <si>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</si>
  <si>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</si>
  <si>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</si>
  <si>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</si>
  <si>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</si>
  <si>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</si>
  <si>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</si>
  <si>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</si>
  <si>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</si>
  <si>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</si>
  <si>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</si>
  <si>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</si>
  <si>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</si>
  <si>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</si>
  <si>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</si>
  <si>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</si>
  <si>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</si>
  <si>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</si>
  <si>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</si>
  <si>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</si>
  <si>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</si>
  <si>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</si>
  <si>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</si>
  <si>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</si>
  <si>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</si>
  <si>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</si>
  <si>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</si>
  <si>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</si>
  <si>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</si>
  <si>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</si>
  <si>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</si>
  <si>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</si>
  <si>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</si>
  <si>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</si>
  <si>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</si>
  <si>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</si>
  <si>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</si>
  <si>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</si>
  <si>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</si>
  <si>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</si>
  <si>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</si>
  <si>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</si>
  <si>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</si>
  <si>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</si>
  <si>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</si>
  <si>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</si>
  <si>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</si>
  <si>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</si>
  <si>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</si>
  <si>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</si>
  <si>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</si>
  <si>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</si>
  <si>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</si>
  <si>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</si>
  <si>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</si>
  <si>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</si>
  <si>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</si>
  <si>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</si>
  <si>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</si>
  <si>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</si>
  <si>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</si>
  <si>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</si>
  <si>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</si>
  <si>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</si>
  <si>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</si>
  <si>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</si>
  <si>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</si>
  <si>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</si>
  <si>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</si>
  <si>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</si>
  <si>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</si>
  <si>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</si>
  <si>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</si>
  <si>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</si>
  <si>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</si>
  <si>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</si>
  <si>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</si>
  <si>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</si>
  <si>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</si>
  <si>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</si>
  <si>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</si>
  <si>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</si>
  <si>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</si>
  <si>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</si>
  <si>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</si>
  <si>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</si>
  <si>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</si>
  <si>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</si>
  <si>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</si>
  <si>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</si>
  <si>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</si>
  <si>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</si>
  <si>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</si>
  <si>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</si>
  <si>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</si>
  <si>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</si>
  <si>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</si>
  <si>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</si>
  <si>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</si>
  <si>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</si>
  <si>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</si>
  <si>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</si>
  <si>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</si>
  <si>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</si>
  <si>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</si>
  <si>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</si>
  <si>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</si>
  <si>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</si>
  <si>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</si>
  <si>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</si>
  <si>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</si>
  <si>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</si>
  <si>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</si>
  <si>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</si>
  <si>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</si>
  <si>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</si>
  <si>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</si>
  <si>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</si>
  <si>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</si>
  <si>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</si>
  <si>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</si>
  <si>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</si>
  <si>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</si>
  <si>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</si>
  <si>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</si>
  <si>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</si>
  <si>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</si>
  <si>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</si>
  <si>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</si>
  <si>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</si>
  <si>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</si>
  <si>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</si>
  <si>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</si>
  <si>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</si>
  <si>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</si>
  <si>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</si>
  <si>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</si>
  <si>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</si>
  <si>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</si>
  <si>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</si>
  <si>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</si>
  <si>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</si>
  <si>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</si>
  <si>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</si>
  <si>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</si>
  <si>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</si>
  <si>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</si>
  <si>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</si>
  <si>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</si>
  <si>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</si>
  <si>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</si>
  <si>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</si>
  <si>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</si>
  <si>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</si>
  <si>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</si>
  <si>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</si>
  <si>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</si>
  <si>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</si>
  <si>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</si>
  <si>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</si>
  <si>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</si>
  <si>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</si>
  <si>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</si>
  <si>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</si>
  <si>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</si>
  <si>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</si>
  <si>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</si>
  <si>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</si>
  <si>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</si>
  <si>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</si>
  <si>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</si>
  <si>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</si>
  <si>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</si>
  <si>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</si>
  <si>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</si>
  <si>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</si>
  <si>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</si>
  <si>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</si>
  <si>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</si>
  <si>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</si>
  <si>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</si>
  <si>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</si>
  <si>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</si>
  <si>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</si>
  <si>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</si>
  <si>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</si>
  <si>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</si>
  <si>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</si>
  <si>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</si>
  <si>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</si>
  <si>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</si>
  <si>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</si>
  <si>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</si>
  <si>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</si>
  <si>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</si>
  <si>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</si>
  <si>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</si>
  <si>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</si>
  <si>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</si>
  <si>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</si>
  <si>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</si>
  <si>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</si>
  <si>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</si>
  <si>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</si>
  <si>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</si>
  <si>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</si>
  <si>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</si>
  <si>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</si>
  <si>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</si>
  <si>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</si>
  <si>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</si>
  <si>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</si>
  <si>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</si>
  <si>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</si>
  <si>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</si>
  <si>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</si>
  <si>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</si>
  <si>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</si>
  <si>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</si>
  <si>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</si>
  <si>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</si>
  <si>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</si>
  <si>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</si>
  <si>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</si>
  <si>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</si>
  <si>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</si>
  <si>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</si>
  <si>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</si>
  <si>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</si>
  <si>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</si>
  <si>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</si>
  <si>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</si>
  <si>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</si>
  <si>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</si>
  <si>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</si>
  <si>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</si>
  <si>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</si>
  <si>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</si>
  <si>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</si>
  <si>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</si>
  <si>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</si>
  <si>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</si>
  <si>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</si>
  <si>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</si>
  <si>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</si>
  <si>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</si>
  <si>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</si>
  <si>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</si>
  <si>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</si>
  <si>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</si>
  <si>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</si>
  <si>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</si>
  <si>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</si>
  <si>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</si>
  <si>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</si>
  <si>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</si>
  <si>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</si>
  <si>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</si>
  <si>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</si>
  <si>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</si>
  <si>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</si>
  <si>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</si>
  <si>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</si>
  <si>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</si>
  <si>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</si>
  <si>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</si>
  <si>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</si>
  <si>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</si>
  <si>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</si>
  <si>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</si>
  <si>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</si>
  <si>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</si>
  <si>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</si>
  <si>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</si>
  <si>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</si>
  <si>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</si>
  <si>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</si>
  <si>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</si>
  <si>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</si>
  <si>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</si>
  <si>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</si>
  <si>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</si>
  <si>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</si>
  <si>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</si>
  <si>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</si>
  <si>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</si>
  <si>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</si>
  <si>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</si>
  <si>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</si>
  <si>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</si>
  <si>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</si>
  <si>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</si>
  <si>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</si>
  <si>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</si>
  <si>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</si>
  <si>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</si>
  <si>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</si>
  <si>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</si>
  <si>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</si>
  <si>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</si>
  <si>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</si>
  <si>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</si>
  <si>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</si>
  <si>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</si>
  <si>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</si>
  <si>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</si>
  <si>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</si>
  <si>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</si>
  <si>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</si>
  <si>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</si>
  <si>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</si>
  <si>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</si>
  <si>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</si>
  <si>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</si>
  <si>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</si>
  <si>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</si>
  <si>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</si>
  <si>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</si>
  <si>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</si>
  <si>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</si>
  <si>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</si>
  <si>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</si>
  <si>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</si>
  <si>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</si>
  <si>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</si>
  <si>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</si>
  <si>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</si>
  <si>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</si>
  <si>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</si>
  <si>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</si>
  <si>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</si>
  <si>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</si>
  <si>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</si>
  <si>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</si>
  <si>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</si>
  <si>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</si>
  <si>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</si>
  <si>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</si>
  <si>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</si>
  <si>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</si>
  <si>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</si>
  <si>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</si>
  <si>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</si>
  <si>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</si>
  <si>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</si>
  <si>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</si>
  <si>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</si>
  <si>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</si>
  <si>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</si>
  <si>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</si>
  <si>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</si>
  <si>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</si>
  <si>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</si>
  <si>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</si>
  <si>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</si>
  <si>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</si>
  <si>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</si>
  <si>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</si>
  <si>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</si>
  <si>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</si>
  <si>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</si>
  <si>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</si>
  <si>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</si>
  <si>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</si>
  <si>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</si>
  <si>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</si>
  <si>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</si>
  <si>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</si>
  <si>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</si>
  <si>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</si>
  <si>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</si>
  <si>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</si>
  <si>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</si>
  <si>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</si>
  <si>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</si>
  <si>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</si>
  <si>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</si>
  <si>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</si>
  <si>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</si>
  <si>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</si>
  <si>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</si>
  <si>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</si>
  <si>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</si>
  <si>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</si>
  <si>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</si>
  <si>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</si>
  <si>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</si>
  <si>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</si>
  <si>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</si>
  <si>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</si>
  <si>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</si>
  <si>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</si>
  <si>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</si>
  <si>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</si>
  <si>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</si>
  <si>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</si>
  <si>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</si>
  <si>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</si>
  <si>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</si>
  <si>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</si>
  <si>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</si>
  <si>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</si>
  <si>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</si>
  <si>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</si>
  <si>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</si>
  <si>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</si>
  <si>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</si>
  <si>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</si>
  <si>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</si>
  <si>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</si>
  <si>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</si>
  <si>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</si>
  <si>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</si>
  <si>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</si>
  <si>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</si>
  <si>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</si>
  <si>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</si>
  <si>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</si>
  <si>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</si>
  <si>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</si>
  <si>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</si>
  <si>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</si>
  <si>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</si>
  <si>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</si>
  <si>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</si>
  <si>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</si>
  <si>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</si>
  <si>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</si>
  <si>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</si>
  <si>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</si>
  <si>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</si>
  <si>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</si>
  <si>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</si>
  <si>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</si>
  <si>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</si>
  <si>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</si>
  <si>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</si>
  <si>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</si>
  <si>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</si>
  <si>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</si>
  <si>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</si>
  <si>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</si>
  <si>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</si>
  <si>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</si>
  <si>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</si>
  <si>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</si>
  <si>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</si>
  <si>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</si>
  <si>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</si>
  <si>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</si>
  <si>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</si>
  <si>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</si>
  <si>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</si>
  <si>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</si>
  <si>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</si>
  <si>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</si>
  <si>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</si>
  <si>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</si>
  <si>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</si>
  <si>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</si>
  <si>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</si>
  <si>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</si>
  <si>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</si>
  <si>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</si>
  <si>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</si>
  <si>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</si>
  <si>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</si>
  <si>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</si>
  <si>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</si>
  <si>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</si>
  <si>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</si>
  <si>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</si>
  <si>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</si>
  <si>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</si>
  <si>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</si>
  <si>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</si>
  <si>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</si>
  <si>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</si>
  <si>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</si>
  <si>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</si>
  <si>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</si>
  <si>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</si>
  <si>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</si>
  <si>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</si>
  <si>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</si>
  <si>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</si>
  <si>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</si>
  <si>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</si>
  <si>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</si>
  <si>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</si>
  <si>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</si>
  <si>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</si>
  <si>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</si>
  <si>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</si>
  <si>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</si>
  <si>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</si>
  <si>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</si>
  <si>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</si>
  <si>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</si>
  <si>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</si>
  <si>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</si>
  <si>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</si>
  <si>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</si>
  <si>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</si>
  <si>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</si>
  <si>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</si>
  <si>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</si>
  <si>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</si>
  <si>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</si>
  <si>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</si>
  <si>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</si>
  <si>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</si>
  <si>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</si>
  <si>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</si>
  <si>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</si>
  <si>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</si>
  <si>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</si>
  <si>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</si>
  <si>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</si>
  <si>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</si>
  <si>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</si>
  <si>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</si>
  <si>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</si>
  <si>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</si>
  <si>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</si>
  <si>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</si>
  <si>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</si>
  <si>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</si>
  <si>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</si>
  <si>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</si>
  <si>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</si>
  <si>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</si>
  <si>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</si>
  <si>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</si>
  <si>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</si>
  <si>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</si>
  <si>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</si>
  <si>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</si>
  <si>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</si>
  <si>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</si>
  <si>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</si>
  <si>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</si>
  <si>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</si>
  <si>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</si>
  <si>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</si>
  <si>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</si>
  <si>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</si>
  <si>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</si>
  <si>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</si>
  <si>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</si>
  <si>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</si>
  <si>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</si>
  <si>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</si>
  <si>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</si>
  <si>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</si>
  <si>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</si>
  <si>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</si>
  <si>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</si>
  <si>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</si>
  <si>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</si>
  <si>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</si>
  <si>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</si>
  <si>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</si>
  <si>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</si>
  <si>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</si>
  <si>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</si>
  <si>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</si>
  <si>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</si>
  <si>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</si>
  <si>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</si>
  <si>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</si>
  <si>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</si>
  <si>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</si>
  <si>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</si>
  <si>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</si>
  <si>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</si>
  <si>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</si>
  <si>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</si>
  <si>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</si>
  <si>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</si>
  <si>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</si>
  <si>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</si>
  <si>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</si>
  <si>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</si>
  <si>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</si>
  <si>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</si>
  <si>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</si>
  <si>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</si>
  <si>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</si>
  <si>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</si>
  <si>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</si>
  <si>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</si>
  <si>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</si>
  <si>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</si>
  <si>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</si>
  <si>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</si>
  <si>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</si>
  <si>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</si>
  <si>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</si>
  <si>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</si>
  <si>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</si>
  <si>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</si>
  <si>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</si>
  <si>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</si>
  <si>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</si>
  <si>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</si>
  <si>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</si>
  <si>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</si>
  <si>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</si>
  <si>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</si>
  <si>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</si>
  <si>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</si>
  <si>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</si>
  <si>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</si>
  <si>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</si>
  <si>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</si>
  <si>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</si>
  <si>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</si>
  <si>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</si>
  <si>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</si>
  <si>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</si>
  <si>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</si>
  <si>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</si>
  <si>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</si>
  <si>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</si>
  <si>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</si>
  <si>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</si>
  <si>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</si>
  <si>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</si>
  <si>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</si>
  <si>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</si>
  <si>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</si>
  <si>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</si>
  <si>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</si>
  <si>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</si>
  <si>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</si>
  <si>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</si>
  <si>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</si>
  <si>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</si>
  <si>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</si>
  <si>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</si>
  <si>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</si>
  <si>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</si>
  <si>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</si>
  <si>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</si>
  <si>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</si>
  <si>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</si>
  <si>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</si>
  <si>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</si>
  <si>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</si>
  <si>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</si>
  <si>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</si>
  <si>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</si>
  <si>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</si>
  <si>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</si>
  <si>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</si>
  <si>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</si>
  <si>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</si>
  <si>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</si>
  <si>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</si>
  <si>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</si>
  <si>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</si>
  <si>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</si>
  <si>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</si>
  <si>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</si>
  <si>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</si>
  <si>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</si>
  <si>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</si>
  <si>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</si>
  <si>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</si>
  <si>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</si>
  <si>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</si>
  <si>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</si>
  <si>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</si>
  <si>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</si>
  <si>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</si>
  <si>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</si>
  <si>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</si>
  <si>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</si>
  <si>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</si>
  <si>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</si>
  <si>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</si>
  <si>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</si>
  <si>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</si>
  <si>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</si>
  <si>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</si>
  <si>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</si>
  <si>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</si>
  <si>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</si>
  <si>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</si>
  <si>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</si>
  <si>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</si>
  <si>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</si>
  <si>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</si>
  <si>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</si>
  <si>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</si>
  <si>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</si>
  <si>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</si>
  <si>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</si>
  <si>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</si>
  <si>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</si>
  <si>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</si>
  <si>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</si>
  <si>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</si>
  <si>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</si>
  <si>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</si>
  <si>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</si>
  <si>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</si>
  <si>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</si>
  <si>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</si>
  <si>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</si>
  <si>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</si>
  <si>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</si>
  <si>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</si>
  <si>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</si>
  <si>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</si>
  <si>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</si>
  <si>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</si>
  <si>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</si>
  <si>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</si>
  <si>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</si>
  <si>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</si>
  <si>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</si>
  <si>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</si>
  <si>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</si>
  <si>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</si>
  <si>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</si>
  <si>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</si>
  <si>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</si>
  <si>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</si>
  <si>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</si>
  <si>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</si>
  <si>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</si>
  <si>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</si>
  <si>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</si>
  <si>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</si>
  <si>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</si>
  <si>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</si>
  <si>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</si>
  <si>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</si>
  <si>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</si>
  <si>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</si>
  <si>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</si>
  <si>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</si>
  <si>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</si>
  <si>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</si>
  <si>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</si>
  <si>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</si>
  <si>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</si>
  <si>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</si>
  <si>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</si>
  <si>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</si>
  <si>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</si>
  <si>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</si>
  <si>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</si>
  <si>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</si>
  <si>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</si>
  <si>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</si>
  <si>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</si>
  <si>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</si>
  <si>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</si>
  <si>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</si>
  <si>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</si>
  <si>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</si>
  <si>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</si>
  <si>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</si>
  <si>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</si>
  <si>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</si>
  <si>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</si>
  <si>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</si>
  <si>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</si>
  <si>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</si>
  <si>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</si>
  <si>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</si>
  <si>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</si>
  <si>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</si>
  <si>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</si>
  <si>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</si>
  <si>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</si>
  <si>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</si>
  <si>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</si>
  <si>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</si>
  <si>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</si>
  <si>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</si>
  <si>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</si>
  <si>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</si>
  <si>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</si>
  <si>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</si>
  <si>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</si>
  <si>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</si>
  <si>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</si>
  <si>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</si>
  <si>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</si>
  <si>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</si>
  <si>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</si>
  <si>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</si>
  <si>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</si>
  <si>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</si>
  <si>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</si>
  <si>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</si>
  <si>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</si>
  <si>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</si>
  <si>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</si>
  <si>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</si>
  <si>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</si>
  <si>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</si>
  <si>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</si>
  <si>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</si>
  <si>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</si>
  <si>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</si>
  <si>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</si>
  <si>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</si>
  <si>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</si>
  <si>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</si>
  <si>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</si>
  <si>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</si>
  <si>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</si>
  <si>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</si>
  <si>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</si>
  <si>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</si>
  <si>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</si>
  <si>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</si>
  <si>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</si>
  <si>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</si>
  <si>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</si>
  <si>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</si>
  <si>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</si>
  <si>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</si>
  <si>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</si>
  <si>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</si>
  <si>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</si>
  <si>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</si>
  <si>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</si>
  <si>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</si>
  <si>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</si>
  <si>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</si>
  <si>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</si>
  <si>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</si>
  <si>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</si>
  <si>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</si>
  <si>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</si>
  <si>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</si>
  <si>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</si>
  <si>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</si>
  <si>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</si>
  <si>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</si>
  <si>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</si>
  <si>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</si>
  <si>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</si>
  <si>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</si>
  <si>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</si>
  <si>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</si>
  <si>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</si>
  <si>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</si>
  <si>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</si>
  <si>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</si>
  <si>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</si>
  <si>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</si>
  <si>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</si>
  <si>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</si>
  <si>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</si>
  <si>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</si>
  <si>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</si>
  <si>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</si>
  <si>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</si>
  <si>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</si>
  <si>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</si>
  <si>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</si>
  <si>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</si>
  <si>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</si>
  <si>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</si>
  <si>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</si>
  <si>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</si>
  <si>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</si>
  <si>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</si>
  <si>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</si>
  <si>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</si>
  <si>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</si>
  <si>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</si>
  <si>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</si>
  <si>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</si>
  <si>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</si>
  <si>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</si>
  <si>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</si>
  <si>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</si>
  <si>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</si>
  <si>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</si>
  <si>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</si>
  <si>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</si>
  <si>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</si>
  <si>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</si>
  <si>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</si>
  <si>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</si>
  <si>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</si>
  <si>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</si>
  <si>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</si>
  <si>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</si>
  <si>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</si>
  <si>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</si>
  <si>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</si>
  <si>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</si>
  <si>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</si>
  <si>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</si>
  <si>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</si>
  <si>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</si>
  <si>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</si>
  <si>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</si>
  <si>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</si>
  <si>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</si>
  <si>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</si>
  <si>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</si>
  <si>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</si>
  <si>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</si>
  <si>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</si>
  <si>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</si>
  <si>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</si>
  <si>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</si>
  <si>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</si>
  <si>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</si>
  <si>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</si>
  <si>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</si>
  <si>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</si>
  <si>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</si>
  <si>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</si>
  <si>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</si>
  <si>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</si>
  <si>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</si>
  <si>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</si>
  <si>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</si>
  <si>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</si>
  <si>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</si>
  <si>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</si>
  <si>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</si>
  <si>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</si>
  <si>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</si>
  <si>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</si>
  <si>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</si>
  <si>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</si>
  <si>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</si>
  <si>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</si>
  <si>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</si>
  <si>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</si>
  <si>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</si>
  <si>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</si>
  <si>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</si>
  <si>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</si>
  <si>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</si>
  <si>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</si>
  <si>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</si>
  <si>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</si>
  <si>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</si>
  <si>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</si>
  <si>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</si>
  <si>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</si>
  <si>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</si>
  <si>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</si>
  <si>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</si>
  <si>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</si>
  <si>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</si>
  <si>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</si>
  <si>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</si>
  <si>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</si>
  <si>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</si>
  <si>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</si>
  <si>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</si>
  <si>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</si>
  <si>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</si>
  <si>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</si>
  <si>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</si>
  <si>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</si>
  <si>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</si>
  <si>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</si>
  <si>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</si>
  <si>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</si>
  <si>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</si>
  <si>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</si>
  <si>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</si>
  <si>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</si>
  <si>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</si>
  <si>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</si>
  <si>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</si>
  <si>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</si>
  <si>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</si>
  <si>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</si>
  <si>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</si>
  <si>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</si>
  <si>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</si>
  <si>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</si>
  <si>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</si>
  <si>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</si>
  <si>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</si>
  <si>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</si>
  <si>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</si>
  <si>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</si>
  <si>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</si>
  <si>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</si>
  <si>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</si>
  <si>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</si>
  <si>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</si>
  <si>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</si>
  <si>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</si>
  <si>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</si>
  <si>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</si>
  <si>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</si>
  <si>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</si>
  <si>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</si>
  <si>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</si>
  <si>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</si>
  <si>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</si>
  <si>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</si>
  <si>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</si>
  <si>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</si>
  <si>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</si>
  <si>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</si>
  <si>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</si>
  <si>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</si>
  <si>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</si>
  <si>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</si>
  <si>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</si>
  <si>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</si>
  <si>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</si>
  <si>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</si>
  <si>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</si>
  <si>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</si>
  <si>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</si>
  <si>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</si>
  <si>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</si>
  <si>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</si>
  <si>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</si>
  <si>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</si>
  <si>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</si>
  <si>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</si>
  <si>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</si>
  <si>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</si>
  <si>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</si>
  <si>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</si>
  <si>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</si>
  <si>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</si>
  <si>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</si>
  <si>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</si>
  <si>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</si>
  <si>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</si>
  <si>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</si>
  <si>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</si>
  <si>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</si>
  <si>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</si>
  <si>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</si>
  <si>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</si>
  <si>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</si>
  <si>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</si>
  <si>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</si>
  <si>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</si>
  <si>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</si>
  <si>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</si>
  <si>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</si>
  <si>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</si>
  <si>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</si>
  <si>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</si>
  <si>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</si>
  <si>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</si>
  <si>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</si>
  <si>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</si>
  <si>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</si>
  <si>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</si>
  <si>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</si>
  <si>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</si>
  <si>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</si>
  <si>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</si>
  <si>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</si>
  <si>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</si>
  <si>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</si>
  <si>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</si>
  <si>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</si>
  <si>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</si>
  <si>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</si>
  <si>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</si>
  <si>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</si>
  <si>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</si>
  <si>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</si>
  <si>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</si>
  <si>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</si>
  <si>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</si>
  <si>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</si>
  <si>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</si>
  <si>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</si>
  <si>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</si>
  <si>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</si>
  <si>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</si>
  <si>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</si>
  <si>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</si>
  <si>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</si>
  <si>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</si>
  <si>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</si>
  <si>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</si>
  <si>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</si>
  <si>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</si>
  <si>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</si>
  <si>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</si>
  <si>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</si>
  <si>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</si>
  <si>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</si>
  <si>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</si>
  <si>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</si>
  <si>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</si>
  <si>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</si>
  <si>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</si>
  <si>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</si>
  <si>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</si>
  <si>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</si>
  <si>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</si>
  <si>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</si>
  <si>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</si>
  <si>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</si>
  <si>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</si>
  <si>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</si>
  <si>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</si>
  <si>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</si>
  <si>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</si>
  <si>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</si>
  <si>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</si>
  <si>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</si>
  <si>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</si>
  <si>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</si>
  <si>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</si>
  <si>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</si>
  <si>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</si>
  <si>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</si>
  <si>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</si>
  <si>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</si>
  <si>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</si>
  <si>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</si>
  <si>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</si>
  <si>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</si>
  <si>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</si>
  <si>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</si>
  <si>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</si>
  <si>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</si>
  <si>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</si>
  <si>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</si>
  <si>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</si>
  <si>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</si>
  <si>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</si>
  <si>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</si>
  <si>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</si>
  <si>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</si>
  <si>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</si>
  <si>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</si>
  <si>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</si>
  <si>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</si>
  <si>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</si>
  <si>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</si>
  <si>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</si>
  <si>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</si>
  <si>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</si>
  <si>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</si>
  <si>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</si>
  <si>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</si>
  <si>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</si>
  <si>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</si>
  <si>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</si>
  <si>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</si>
  <si>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</si>
  <si>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</si>
  <si>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</si>
  <si>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</si>
  <si>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</si>
  <si>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</si>
  <si>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</si>
  <si>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</si>
  <si>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</si>
  <si>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</si>
  <si>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</si>
  <si>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</si>
  <si>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</si>
  <si>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</si>
  <si>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</si>
  <si>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</si>
  <si>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</si>
  <si>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</si>
  <si>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</si>
  <si>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</si>
  <si>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</si>
  <si>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</si>
  <si>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</si>
  <si>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</si>
  <si>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</si>
  <si>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</si>
  <si>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</si>
  <si>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</si>
  <si>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</si>
  <si>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</si>
  <si>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</si>
  <si>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</si>
  <si>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</si>
  <si>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</si>
  <si>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</si>
  <si>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</si>
  <si>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</si>
  <si>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</si>
  <si>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</si>
  <si>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</si>
  <si>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</si>
  <si>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</si>
  <si>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</si>
  <si>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</si>
  <si>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</si>
  <si>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</si>
  <si>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</si>
  <si>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</si>
  <si>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</si>
  <si>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</si>
  <si>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</si>
  <si>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</si>
  <si>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</si>
  <si>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</si>
  <si>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</si>
  <si>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</si>
  <si>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</si>
  <si>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</si>
  <si>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</si>
  <si>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</si>
  <si>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</si>
  <si>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</si>
  <si>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</si>
  <si>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</si>
  <si>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</si>
  <si>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</si>
  <si>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</si>
  <si>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</si>
  <si>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</si>
  <si>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</si>
  <si>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</si>
  <si>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</si>
  <si>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</si>
  <si>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</si>
  <si>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</si>
  <si>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</si>
  <si>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</si>
  <si>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</si>
  <si>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</si>
  <si>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</si>
  <si>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</si>
  <si>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</si>
  <si>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</si>
  <si>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</si>
  <si>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</si>
  <si>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</si>
  <si>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</si>
  <si>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</si>
  <si>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</si>
  <si>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</si>
  <si>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</si>
  <si>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</si>
  <si>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</si>
  <si>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</si>
  <si>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</si>
  <si>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</si>
  <si>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</si>
  <si>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</si>
  <si>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</si>
  <si>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</si>
  <si>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</si>
  <si>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</si>
  <si>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</si>
  <si>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</si>
  <si>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</si>
  <si>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</si>
  <si>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</si>
  <si>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</si>
  <si>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</si>
  <si>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</si>
  <si>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</si>
  <si>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</si>
  <si>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</si>
  <si>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</si>
  <si>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</si>
  <si>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</si>
  <si>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</si>
  <si>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</si>
  <si>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</si>
  <si>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</si>
  <si>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</si>
  <si>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</si>
  <si>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</si>
  <si>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</si>
  <si>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</si>
  <si>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</si>
  <si>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</si>
  <si>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</si>
  <si>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</si>
  <si>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</si>
  <si>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</si>
  <si>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</si>
  <si>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</si>
  <si>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</si>
  <si>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</si>
  <si>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</si>
  <si>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</si>
  <si>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</si>
  <si>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</si>
  <si>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</si>
  <si>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</si>
  <si>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</si>
  <si>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</si>
  <si>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</si>
  <si>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</si>
  <si>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</si>
  <si>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</si>
  <si>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</si>
  <si>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</si>
  <si>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</si>
  <si>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</si>
  <si>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</si>
  <si>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</si>
  <si>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</si>
  <si>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</si>
  <si>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</si>
  <si>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</si>
  <si>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</si>
  <si>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</si>
  <si>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</si>
  <si>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</si>
  <si>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</si>
  <si>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</si>
  <si>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</si>
  <si>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</si>
  <si>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</si>
  <si>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</si>
  <si>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</si>
  <si>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</si>
  <si>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</si>
  <si>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</si>
  <si>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</si>
  <si>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</si>
  <si>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</si>
  <si>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</si>
  <si>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</si>
  <si>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</si>
  <si>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</si>
  <si>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</si>
  <si>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</si>
  <si>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</si>
  <si>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</si>
  <si>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</si>
  <si>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</si>
  <si>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</si>
  <si>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</si>
  <si>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</si>
  <si>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</si>
  <si>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</si>
  <si>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</si>
  <si>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</si>
  <si>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</si>
  <si>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</si>
  <si>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</si>
  <si>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</si>
  <si>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</si>
  <si>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</si>
  <si>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</si>
  <si>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</si>
  <si>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</si>
  <si>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</si>
  <si>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</si>
  <si>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</si>
  <si>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</si>
  <si>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</si>
  <si>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</si>
  <si>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</si>
  <si>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</si>
  <si>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</si>
  <si>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</si>
  <si>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</si>
  <si>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</si>
  <si>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</si>
  <si>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</si>
  <si>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</si>
  <si>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</si>
  <si>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</si>
  <si>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</si>
  <si>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</si>
  <si>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</si>
  <si>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</si>
  <si>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</si>
  <si>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</si>
  <si>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</si>
  <si>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</si>
  <si>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</si>
  <si>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</si>
  <si>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</si>
  <si>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</si>
  <si>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</si>
  <si>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</si>
  <si>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</si>
  <si>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</si>
  <si>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</si>
  <si>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</si>
  <si>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</si>
  <si>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</si>
  <si>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</si>
  <si>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</si>
  <si>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</si>
  <si>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</si>
  <si>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</si>
  <si>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</si>
  <si>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</si>
  <si>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</si>
  <si>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</si>
  <si>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</si>
  <si>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</si>
  <si>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</si>
  <si>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</si>
  <si>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</si>
  <si>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</si>
  <si>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</si>
  <si>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</si>
  <si>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</si>
  <si>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</si>
  <si>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</si>
  <si>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</si>
  <si>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</si>
  <si>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</si>
  <si>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</si>
  <si>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</si>
  <si>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</si>
  <si>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</si>
  <si>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</si>
  <si>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</si>
  <si>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</si>
  <si>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</si>
  <si>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</si>
  <si>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</si>
  <si>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</si>
  <si>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</si>
  <si>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</si>
  <si>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</si>
  <si>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</si>
  <si>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</si>
  <si>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</si>
  <si>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</si>
  <si>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</si>
  <si>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</si>
  <si>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</si>
  <si>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</si>
  <si>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</si>
  <si>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</si>
  <si>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</si>
  <si>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</si>
  <si>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</si>
  <si>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</si>
  <si>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</si>
  <si>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</si>
  <si>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</si>
  <si>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</si>
  <si>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</si>
  <si>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</si>
  <si>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</si>
  <si>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</si>
  <si>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</si>
  <si>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</si>
  <si>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</si>
  <si>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</si>
  <si>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</si>
  <si>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</si>
  <si>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</si>
  <si>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</si>
  <si>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</si>
  <si>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</si>
  <si>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</si>
  <si>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</si>
  <si>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</si>
  <si>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</si>
  <si>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</si>
  <si>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</si>
  <si>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</si>
  <si>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</si>
  <si>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</si>
  <si>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</si>
  <si>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</si>
  <si>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</si>
  <si>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</si>
  <si>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</si>
  <si>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</si>
  <si>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</si>
  <si>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</si>
  <si>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</si>
  <si>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</si>
  <si>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</si>
  <si>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</si>
  <si>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</si>
  <si>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</si>
  <si>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</si>
  <si>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</si>
  <si>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</si>
  <si>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</si>
  <si>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</si>
  <si>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</si>
  <si>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</si>
  <si>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</si>
  <si>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</si>
  <si>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</si>
  <si>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</si>
  <si>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</si>
  <si>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</si>
  <si>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</si>
  <si>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</si>
  <si>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</si>
  <si>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</si>
  <si>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</si>
  <si>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</si>
  <si>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</si>
  <si>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</si>
  <si>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</si>
  <si>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</si>
  <si>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</si>
  <si>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</si>
  <si>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</si>
  <si>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</si>
  <si>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</si>
  <si>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</si>
  <si>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</si>
  <si>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</si>
  <si>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</si>
  <si>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</si>
  <si>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</si>
  <si>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</si>
  <si>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</si>
  <si>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</si>
  <si>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</si>
  <si>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</si>
  <si>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</si>
  <si>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</si>
  <si>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</si>
  <si>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</si>
  <si>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</si>
  <si>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</si>
  <si>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</si>
  <si>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</si>
  <si>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</si>
  <si>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</si>
  <si>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</si>
  <si>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</si>
  <si>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</si>
  <si>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</si>
  <si>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</si>
  <si>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</si>
  <si>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</si>
  <si>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</si>
  <si>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</si>
  <si>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</si>
  <si>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</si>
  <si>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</si>
  <si>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</si>
  <si>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</si>
  <si>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</si>
  <si>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</si>
  <si>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</si>
  <si>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</si>
  <si>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</si>
  <si>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</si>
  <si>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</si>
  <si>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</si>
  <si>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</si>
  <si>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</si>
  <si>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</si>
  <si>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</si>
  <si>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</si>
  <si>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</si>
  <si>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</si>
  <si>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</si>
  <si>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</si>
  <si>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</si>
  <si>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</si>
  <si>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</si>
  <si>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</si>
  <si>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</si>
  <si>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</si>
  <si>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</si>
  <si>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</si>
  <si>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</si>
  <si>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</si>
  <si>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</si>
  <si>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</si>
  <si>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</si>
  <si>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</si>
  <si>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</si>
  <si>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</si>
  <si>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</si>
  <si>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</si>
  <si>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</si>
  <si>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</si>
  <si>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</si>
  <si>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</si>
  <si>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</si>
  <si>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</si>
  <si>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</si>
  <si>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</si>
  <si>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</si>
  <si>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</si>
  <si>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</si>
  <si>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</si>
  <si>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</si>
  <si>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</si>
  <si>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</si>
  <si>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</si>
  <si>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</si>
  <si>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</si>
  <si>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</si>
  <si>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</si>
  <si>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</si>
  <si>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</si>
  <si>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</si>
  <si>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</si>
  <si>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</si>
  <si>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</si>
  <si>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</si>
  <si>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</si>
  <si>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</si>
  <si>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</si>
  <si>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</si>
  <si>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</si>
  <si>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</si>
  <si>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</si>
  <si>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</si>
  <si>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</si>
  <si>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</si>
  <si>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</si>
  <si>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</si>
  <si>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</si>
  <si>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</si>
  <si>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</si>
  <si>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</si>
  <si>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</si>
  <si>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</si>
  <si>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</si>
  <si>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</si>
  <si>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</si>
  <si>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</si>
  <si>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</si>
  <si>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</si>
  <si>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</si>
  <si>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</si>
  <si>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</si>
  <si>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</si>
  <si>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</si>
  <si>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</si>
  <si>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</si>
  <si>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</si>
  <si>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</si>
  <si>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</si>
  <si>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</si>
  <si>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</si>
  <si>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</si>
  <si>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</si>
  <si>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</si>
  <si>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</si>
  <si>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</si>
  <si>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</si>
  <si>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</si>
  <si>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</si>
  <si>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</si>
  <si>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</si>
  <si>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</si>
  <si>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</si>
  <si>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</si>
  <si>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</si>
  <si>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</si>
  <si>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</si>
  <si>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</si>
  <si>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</si>
  <si>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</si>
  <si>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</si>
  <si>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</si>
  <si>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</si>
  <si>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</si>
  <si>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</si>
  <si>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</si>
  <si>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</si>
  <si>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</si>
  <si>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</si>
  <si>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</si>
  <si>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</si>
  <si>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</si>
  <si>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</si>
  <si>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</si>
  <si>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</si>
  <si>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</si>
  <si>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</si>
  <si>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</si>
  <si>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</si>
  <si>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</si>
  <si>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</si>
  <si>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</si>
  <si>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</si>
  <si>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</si>
  <si>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</si>
  <si>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</si>
  <si>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</si>
  <si>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</si>
  <si>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</si>
  <si>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</si>
  <si>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</si>
  <si>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</si>
  <si>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</si>
  <si>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</si>
  <si>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</si>
  <si>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</si>
  <si>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</si>
  <si>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</si>
  <si>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</si>
  <si>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</si>
  <si>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</si>
  <si>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</si>
  <si>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</si>
  <si>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</si>
  <si>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</si>
  <si>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</si>
  <si>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</si>
  <si>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</si>
  <si>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</si>
  <si>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</si>
  <si>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</si>
  <si>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</si>
  <si>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</si>
  <si>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</si>
  <si>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</si>
  <si>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</si>
  <si>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</si>
  <si>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</si>
  <si>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</si>
  <si>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</si>
  <si>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</si>
  <si>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</si>
  <si>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</si>
  <si>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</si>
  <si>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</si>
  <si>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</si>
  <si>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</si>
  <si>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</si>
  <si>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</si>
  <si>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</si>
  <si>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</si>
  <si>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</si>
  <si>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</si>
  <si>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</si>
  <si>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</si>
  <si>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</si>
  <si>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</si>
  <si>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</si>
  <si>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</si>
  <si>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</si>
  <si>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</si>
  <si>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</si>
  <si>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</si>
  <si>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</si>
  <si>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</si>
  <si>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</si>
  <si>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</si>
  <si>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</si>
  <si>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</si>
  <si>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</si>
  <si>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</si>
  <si>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</si>
  <si>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</si>
  <si>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</si>
  <si>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</si>
  <si>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</si>
  <si>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</si>
  <si>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</si>
  <si>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</si>
  <si>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</si>
  <si>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</si>
  <si>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</si>
  <si>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</si>
  <si>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</si>
  <si>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</si>
  <si>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</si>
  <si>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</si>
  <si>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</si>
  <si>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</si>
  <si>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</si>
  <si>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</si>
  <si>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</si>
  <si>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</si>
  <si>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</si>
  <si>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</si>
  <si>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</si>
  <si>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</si>
  <si>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</si>
  <si>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</si>
  <si>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</si>
  <si>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</si>
  <si>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</si>
  <si>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</si>
  <si>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</si>
  <si>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</si>
  <si>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</si>
  <si>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</si>
  <si>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</si>
  <si>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</si>
  <si>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</si>
  <si>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</si>
  <si>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</si>
  <si>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</si>
  <si>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</si>
  <si>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</si>
  <si>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</si>
  <si>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</si>
  <si>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</si>
  <si>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</si>
  <si>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</si>
  <si>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</si>
  <si>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</si>
  <si>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</si>
  <si>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</si>
  <si>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</si>
  <si>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</si>
  <si>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</si>
  <si>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</si>
  <si>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</si>
  <si>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</si>
  <si>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</si>
  <si>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</si>
  <si>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</si>
  <si>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</si>
  <si>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</si>
  <si>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</si>
  <si>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</si>
  <si>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</si>
  <si>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</si>
  <si>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</si>
  <si>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</si>
  <si>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</si>
  <si>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</si>
  <si>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</si>
  <si>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</si>
  <si>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</si>
  <si>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</si>
  <si>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</si>
  <si>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</si>
  <si>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</si>
  <si>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</si>
  <si>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</si>
  <si>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</si>
  <si>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</si>
  <si>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</si>
  <si>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</si>
  <si>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</si>
  <si>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</si>
  <si>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</si>
  <si>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</si>
  <si>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</si>
  <si>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</si>
  <si>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</si>
  <si>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</si>
  <si>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</si>
  <si>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</si>
  <si>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</si>
  <si>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</si>
  <si>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</si>
  <si>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</si>
  <si>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</si>
  <si>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</si>
  <si>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</si>
  <si>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</si>
  <si>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</si>
  <si>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</si>
  <si>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</si>
  <si>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</si>
  <si>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</si>
  <si>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</si>
  <si>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</si>
  <si>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</si>
  <si>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</si>
  <si>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</si>
  <si>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</si>
  <si>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</si>
  <si>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</si>
  <si>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</si>
  <si>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</si>
  <si>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</si>
  <si>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</si>
  <si>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</si>
  <si>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</si>
  <si>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</si>
  <si>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</si>
  <si>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</si>
  <si>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</si>
  <si>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</si>
  <si>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</si>
  <si>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</si>
  <si>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</si>
  <si>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</si>
  <si>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</si>
  <si>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</si>
  <si>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</si>
  <si>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</si>
  <si>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</si>
  <si>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</si>
  <si>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</si>
  <si>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</si>
  <si>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</si>
  <si>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</si>
  <si>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</si>
  <si>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</si>
  <si>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</si>
  <si>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</si>
  <si>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</si>
  <si>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</si>
  <si>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</si>
  <si>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</si>
  <si>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</si>
  <si>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</si>
  <si>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</si>
  <si>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</si>
  <si>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</si>
  <si>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</si>
  <si>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</si>
  <si>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</si>
  <si>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</si>
  <si>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</si>
  <si>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</si>
  <si>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</si>
  <si>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</si>
  <si>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</si>
  <si>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</si>
  <si>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</si>
  <si>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</si>
  <si>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</si>
  <si>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</si>
  <si>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</si>
  <si>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</si>
  <si>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</si>
  <si>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</si>
  <si>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</si>
  <si>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</si>
  <si>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</si>
  <si>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</si>
  <si>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</si>
  <si>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</si>
  <si>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</si>
  <si>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</si>
  <si>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</si>
  <si>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</si>
  <si>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</si>
  <si>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</si>
  <si>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</si>
  <si>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</si>
  <si>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</si>
  <si>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</si>
  <si>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</si>
  <si>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</si>
  <si>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</si>
  <si>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</si>
  <si>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</si>
  <si>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</si>
  <si>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</si>
  <si>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</si>
  <si>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</si>
  <si>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</si>
  <si>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</si>
  <si>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</si>
  <si>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</si>
  <si>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</si>
  <si>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</si>
  <si>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</si>
  <si>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</si>
  <si>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</si>
  <si>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</si>
  <si>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</si>
  <si>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</si>
  <si>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</si>
  <si>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</si>
  <si>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</si>
  <si>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</si>
  <si>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</si>
  <si>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</si>
  <si>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</si>
  <si>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</si>
  <si>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</si>
  <si>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</si>
  <si>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</si>
  <si>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</si>
  <si>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</si>
  <si>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</si>
  <si>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</si>
  <si>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</si>
  <si>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</si>
  <si>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</si>
  <si>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</si>
  <si>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</si>
  <si>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</si>
  <si>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</si>
  <si>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</si>
  <si>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</si>
  <si>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</si>
  <si>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</si>
  <si>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</si>
  <si>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</si>
  <si>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</si>
  <si>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</si>
  <si>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</si>
  <si>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</si>
  <si>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</si>
  <si>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</si>
  <si>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</si>
  <si>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</si>
  <si>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</si>
  <si>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</si>
  <si>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</si>
  <si>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</si>
  <si>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</si>
  <si>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</si>
  <si>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</si>
  <si>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</si>
  <si>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</si>
  <si>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</si>
  <si>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</si>
  <si>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</si>
  <si>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</si>
  <si>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</si>
  <si>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</si>
  <si>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</si>
  <si>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</si>
  <si>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</si>
  <si>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</si>
  <si>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</si>
  <si>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</si>
  <si>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</si>
  <si>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</si>
  <si>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</si>
  <si>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</si>
  <si>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</si>
  <si>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</si>
  <si>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</si>
  <si>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</si>
  <si>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</si>
  <si>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</si>
  <si>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</si>
  <si>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</si>
  <si>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</si>
  <si>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</si>
  <si>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</si>
  <si>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</si>
  <si>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</si>
  <si>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</si>
  <si>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</si>
  <si>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</si>
  <si>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</si>
  <si>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</si>
  <si>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</si>
  <si>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</si>
  <si>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</si>
  <si>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</si>
  <si>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</si>
  <si>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</si>
  <si>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</si>
  <si>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</si>
  <si>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</si>
  <si>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</si>
  <si>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</si>
  <si>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</si>
  <si>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</si>
  <si>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</si>
  <si>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</si>
  <si>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</si>
  <si>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</si>
  <si>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</si>
  <si>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</si>
  <si>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</si>
  <si>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</si>
  <si>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</si>
  <si>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</si>
  <si>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</si>
  <si>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</si>
  <si>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</si>
  <si>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</si>
  <si>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</si>
  <si>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</si>
  <si>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</si>
  <si>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</si>
  <si>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</si>
  <si>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</si>
  <si>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</si>
  <si>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</si>
  <si>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</si>
  <si>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</si>
  <si>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</si>
  <si>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</si>
  <si>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</si>
  <si>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</si>
  <si>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</si>
  <si>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</si>
  <si>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</si>
  <si>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</si>
  <si>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</si>
  <si>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</si>
  <si>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</si>
  <si>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</si>
  <si>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</si>
  <si>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</si>
  <si>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</si>
  <si>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</si>
  <si>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</si>
  <si>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</si>
  <si>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</si>
  <si>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</si>
  <si>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</si>
  <si>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</si>
  <si>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</si>
  <si>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</si>
  <si>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</si>
  <si>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</si>
  <si>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</si>
  <si>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</si>
  <si>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</si>
  <si>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</si>
  <si>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</si>
  <si>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</si>
  <si>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</si>
  <si>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</si>
  <si>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</si>
  <si>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</si>
  <si>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</si>
  <si>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</si>
  <si>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</si>
  <si>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</si>
  <si>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</si>
  <si>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</si>
  <si>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</si>
  <si>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</si>
  <si>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</si>
  <si>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</si>
  <si>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</si>
  <si>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</si>
  <si>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</si>
  <si>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</si>
  <si>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</si>
  <si>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</si>
  <si>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</si>
  <si>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</si>
  <si>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</si>
  <si>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</si>
  <si>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</si>
  <si>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</si>
  <si>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</si>
  <si>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</si>
  <si>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</si>
  <si>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</si>
  <si>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</si>
  <si>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</si>
  <si>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</si>
  <si>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</si>
  <si>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</si>
  <si>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</si>
  <si>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</si>
  <si>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</si>
  <si>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</si>
  <si>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</si>
  <si>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</si>
  <si>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</si>
  <si>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</si>
  <si>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</si>
  <si>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</si>
  <si>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</si>
  <si>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</si>
  <si>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</si>
  <si>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</si>
  <si>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</si>
  <si>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</si>
  <si>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</si>
  <si>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</si>
  <si>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</si>
  <si>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</si>
  <si>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</si>
  <si>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</si>
  <si>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</si>
  <si>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</si>
  <si>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</si>
  <si>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</si>
  <si>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</si>
  <si>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</si>
  <si>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</si>
  <si>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</si>
  <si>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</si>
  <si>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</si>
  <si>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</si>
  <si>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</si>
  <si>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</si>
  <si>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</si>
  <si>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</si>
  <si>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</si>
  <si>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</si>
  <si>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</si>
  <si>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</si>
  <si>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</si>
  <si>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</si>
  <si>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</si>
  <si>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</si>
  <si>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</si>
  <si>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</si>
  <si>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</si>
  <si>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</si>
  <si>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</si>
  <si>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</si>
  <si>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</si>
  <si>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</si>
  <si>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</si>
  <si>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</si>
  <si>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</si>
  <si>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</si>
  <si>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</si>
  <si>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</si>
  <si>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</si>
  <si>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</si>
  <si>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</si>
  <si>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</si>
  <si>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</si>
  <si>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</si>
  <si>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</si>
  <si>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</si>
  <si>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</si>
  <si>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</si>
  <si>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</si>
  <si>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</si>
  <si>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</si>
  <si>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</si>
  <si>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</si>
  <si>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</si>
  <si>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</si>
  <si>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</si>
  <si>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</si>
  <si>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</si>
  <si>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</si>
  <si>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</si>
  <si>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</si>
  <si>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</si>
  <si>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</si>
  <si>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</si>
  <si>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</si>
  <si>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</si>
  <si>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</si>
  <si>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</si>
  <si>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</si>
  <si>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</si>
  <si>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</si>
  <si>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</si>
  <si>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</si>
  <si>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</si>
  <si>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</si>
  <si>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</si>
  <si>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</si>
  <si>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</si>
  <si>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</si>
  <si>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</si>
  <si>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</si>
  <si>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</si>
  <si>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</si>
  <si>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</si>
  <si>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</si>
  <si>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</si>
  <si>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</si>
  <si>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</si>
  <si>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</si>
  <si>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</si>
  <si>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</si>
  <si>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</si>
  <si>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</si>
  <si>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</si>
  <si>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</si>
  <si>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</si>
  <si>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</si>
  <si>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</si>
  <si>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</si>
  <si>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</si>
  <si>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</si>
  <si>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</si>
  <si>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</si>
  <si>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</si>
  <si>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</si>
  <si>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</si>
  <si>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</si>
  <si>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</si>
  <si>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</si>
  <si>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</si>
  <si>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</si>
  <si>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</si>
  <si>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</si>
  <si>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</si>
  <si>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</si>
  <si>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</si>
  <si>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</si>
  <si>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</si>
  <si>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</si>
  <si>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</si>
  <si>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</si>
  <si>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</si>
  <si>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</si>
  <si>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</si>
  <si>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</si>
  <si>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</si>
  <si>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</si>
  <si>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</si>
  <si>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</si>
  <si>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</si>
  <si>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</si>
  <si>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</si>
  <si>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</si>
  <si>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</si>
  <si>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</si>
  <si>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</si>
  <si>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</si>
  <si>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</si>
  <si>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</si>
  <si>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</si>
  <si>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</si>
  <si>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</si>
  <si>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</si>
  <si>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</si>
  <si>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</si>
  <si>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</si>
  <si>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</si>
  <si>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</si>
  <si>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</si>
  <si>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</si>
  <si>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</si>
  <si>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</si>
  <si>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</si>
  <si>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</si>
  <si>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</si>
  <si>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</si>
  <si>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</si>
  <si>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</si>
  <si>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</si>
  <si>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</si>
  <si>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</si>
  <si>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</si>
  <si>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</si>
  <si>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</si>
  <si>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</si>
  <si>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</si>
  <si>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</si>
  <si>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</si>
  <si>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</si>
  <si>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</si>
  <si>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</si>
  <si>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</si>
  <si>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</si>
  <si>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</si>
  <si>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</si>
  <si>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</si>
  <si>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</si>
  <si>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</si>
  <si>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</si>
  <si>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</si>
  <si>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</si>
  <si>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</si>
  <si>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</si>
  <si>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</si>
  <si>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</si>
  <si>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</si>
  <si>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</si>
  <si>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</si>
  <si>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</si>
  <si>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</si>
  <si>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</si>
  <si>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</si>
  <si>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</si>
  <si>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</si>
  <si>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</si>
  <si>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</si>
  <si>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</si>
  <si>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</si>
  <si>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</si>
  <si>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</si>
  <si>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</si>
  <si>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</si>
  <si>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</si>
  <si>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</si>
  <si>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</si>
  <si>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</si>
  <si>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</si>
  <si>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</si>
  <si>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</si>
  <si>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</si>
  <si>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</si>
  <si>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</si>
  <si>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</si>
  <si>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</si>
  <si>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</si>
  <si>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</si>
  <si>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</si>
  <si>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</si>
  <si>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</si>
  <si>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</si>
  <si>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</si>
  <si>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</si>
  <si>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</si>
  <si>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</si>
  <si>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</si>
  <si>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</si>
  <si>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</si>
  <si>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</si>
  <si>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</si>
  <si>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</si>
  <si>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</si>
  <si>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</si>
  <si>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</si>
  <si>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</si>
  <si>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</si>
  <si>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</si>
  <si>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</si>
  <si>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</si>
  <si>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</si>
  <si>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</si>
  <si>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</si>
  <si>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</si>
  <si>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</si>
  <si>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</si>
  <si>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</si>
  <si>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</si>
  <si>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</si>
  <si>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</si>
  <si>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</si>
  <si>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</si>
  <si>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</si>
  <si>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</si>
  <si>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</si>
  <si>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</si>
  <si>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</si>
  <si>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</si>
  <si>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</si>
  <si>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</si>
  <si>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</si>
  <si>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</si>
  <si>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</si>
  <si>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</si>
  <si>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</si>
  <si>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</si>
  <si>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</si>
  <si>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</si>
  <si>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</si>
  <si>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</si>
  <si>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</si>
  <si>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</si>
  <si>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</si>
  <si>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</si>
  <si>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</si>
  <si>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</si>
  <si>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</si>
  <si>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</si>
  <si>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</si>
  <si>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</si>
  <si>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</si>
  <si>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</si>
  <si>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</si>
  <si>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</si>
  <si>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</si>
  <si>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</si>
  <si>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</si>
  <si>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</si>
  <si>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</si>
  <si>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</si>
  <si>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</si>
  <si>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</si>
  <si>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</si>
  <si>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</si>
  <si>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</si>
  <si>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</si>
  <si>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</si>
  <si>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</si>
  <si>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</si>
  <si>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</si>
  <si>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</si>
  <si>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</si>
  <si>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</si>
  <si>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</si>
  <si>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</si>
  <si>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</si>
  <si>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</si>
  <si>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</si>
  <si>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</si>
  <si>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</si>
  <si>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</si>
  <si>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</si>
  <si>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</si>
  <si>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</si>
  <si>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</si>
  <si>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</si>
  <si>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</si>
  <si>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</si>
  <si>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</si>
  <si>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</si>
  <si>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</si>
  <si>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</si>
  <si>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</si>
  <si>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</si>
  <si>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</si>
  <si>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</si>
  <si>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</si>
  <si>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</si>
  <si>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</si>
  <si>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</si>
  <si>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</si>
  <si>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</si>
  <si>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</si>
  <si>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</si>
  <si>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</si>
  <si>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</si>
  <si>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</si>
  <si>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</si>
  <si>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</si>
  <si>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</si>
  <si>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</si>
  <si>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</si>
  <si>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</si>
  <si>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</si>
  <si>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</si>
  <si>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</si>
  <si>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</si>
  <si>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</si>
  <si>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</si>
  <si>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</si>
  <si>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</si>
  <si>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</si>
  <si>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</si>
  <si>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</si>
  <si>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</si>
  <si>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</si>
  <si>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</si>
  <si>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</si>
  <si>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</si>
  <si>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</si>
  <si>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</si>
  <si>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</si>
  <si>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</si>
  <si>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</si>
  <si>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</si>
  <si>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</si>
  <si>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</si>
  <si>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</si>
  <si>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</si>
  <si>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</si>
  <si>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</si>
  <si>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</si>
  <si>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</si>
  <si>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</si>
  <si>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</si>
  <si>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</si>
  <si>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</si>
  <si>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</si>
  <si>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</si>
  <si>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</si>
  <si>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</si>
  <si>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</si>
  <si>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</si>
  <si>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</si>
  <si>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</si>
  <si>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</si>
  <si>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</si>
  <si>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</si>
  <si>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</si>
  <si>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</si>
  <si>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</si>
  <si>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</si>
  <si>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</si>
  <si>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</si>
  <si>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</si>
  <si>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</si>
  <si>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</si>
  <si>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</si>
  <si>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</si>
  <si>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</si>
  <si>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</si>
  <si>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</si>
  <si>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</si>
  <si>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</si>
  <si>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</si>
  <si>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</si>
  <si>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</si>
  <si>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</si>
  <si>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</si>
  <si>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</si>
  <si>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</si>
  <si>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</si>
  <si>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</si>
  <si>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</si>
  <si>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</si>
  <si>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</si>
  <si>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</si>
  <si>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</si>
  <si>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</si>
  <si>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</si>
  <si>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</si>
  <si>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</si>
  <si>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</si>
  <si>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</si>
  <si>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</si>
  <si>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</si>
  <si>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</si>
  <si>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</si>
  <si>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</si>
  <si>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</si>
  <si>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</si>
  <si>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</si>
  <si>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</si>
  <si>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</si>
  <si>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</si>
  <si>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</si>
  <si>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</si>
  <si>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</si>
  <si>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</si>
  <si>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</si>
  <si>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</si>
  <si>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</si>
  <si>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</si>
  <si>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</si>
  <si>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</si>
  <si>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</si>
  <si>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</si>
  <si>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</si>
  <si>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</si>
  <si>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</si>
  <si>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</si>
  <si>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</si>
  <si>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</si>
  <si>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</si>
  <si>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</si>
  <si>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</si>
  <si>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</si>
  <si>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</si>
  <si>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</si>
  <si>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</si>
  <si>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</si>
  <si>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</si>
  <si>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</si>
  <si>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</si>
  <si>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</si>
  <si>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</si>
  <si>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</si>
  <si>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</si>
  <si>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</si>
  <si>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</si>
  <si>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</si>
  <si>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</si>
  <si>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</si>
  <si>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</si>
  <si>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</si>
  <si>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</si>
  <si>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</si>
  <si>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</si>
  <si>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</si>
  <si>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</si>
  <si>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</si>
  <si>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</si>
  <si>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</si>
  <si>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</si>
  <si>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</si>
  <si>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</si>
  <si>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</si>
  <si>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</si>
  <si>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</si>
  <si>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</si>
  <si>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</si>
  <si>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</si>
  <si>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</si>
  <si>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</si>
  <si>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</si>
  <si>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</si>
  <si>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</si>
  <si>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</si>
  <si>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</si>
  <si>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</si>
  <si>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</si>
  <si>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</si>
  <si>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</si>
  <si>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</si>
  <si>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</si>
  <si>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</si>
  <si>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</si>
  <si>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</si>
  <si>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</si>
  <si>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</si>
  <si>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</si>
  <si>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</si>
  <si>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</si>
  <si>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</si>
  <si>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</si>
  <si>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</si>
  <si>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</si>
  <si>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</si>
  <si>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</si>
  <si>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</si>
  <si>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</si>
  <si>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</si>
  <si>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</si>
  <si>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</si>
  <si>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</si>
  <si>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</si>
  <si>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</si>
  <si>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</si>
  <si>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</si>
  <si>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</si>
  <si>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</si>
  <si>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</si>
  <si>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</si>
  <si>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</si>
  <si>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</si>
  <si>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</si>
  <si>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</si>
  <si>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</si>
  <si>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</si>
  <si>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</si>
  <si>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</si>
  <si>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</si>
  <si>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</si>
  <si>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</si>
  <si>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</si>
  <si>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</si>
  <si>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</si>
  <si>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</si>
  <si>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</si>
  <si>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</si>
  <si>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</si>
  <si>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</si>
  <si>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</si>
  <si>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</si>
  <si>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</si>
  <si>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</si>
  <si>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</si>
  <si>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</si>
  <si>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</si>
  <si>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</si>
  <si>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</si>
  <si>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</si>
  <si>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</si>
  <si>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</si>
  <si>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</si>
  <si>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</si>
  <si>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</si>
  <si>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</si>
  <si>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</si>
  <si>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</si>
  <si>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</si>
  <si>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</si>
  <si>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</si>
  <si>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</si>
  <si>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</si>
  <si>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</si>
  <si>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</si>
  <si>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</si>
  <si>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</si>
  <si>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</si>
  <si>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</si>
  <si>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</si>
  <si>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</si>
  <si>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</si>
  <si>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</si>
  <si>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</si>
  <si>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</si>
  <si>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</si>
  <si>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</si>
  <si>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</si>
  <si>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</si>
  <si>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</si>
  <si>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</si>
  <si>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</si>
  <si>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</si>
  <si>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</si>
  <si>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</si>
  <si>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</si>
  <si>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</si>
  <si>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</si>
  <si>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</si>
  <si>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</si>
  <si>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</si>
  <si>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</si>
  <si>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</si>
  <si>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</si>
  <si>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</si>
  <si>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</si>
  <si>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</si>
  <si>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</si>
  <si>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</si>
  <si>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</si>
  <si>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</si>
  <si>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</si>
  <si>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</si>
  <si>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</si>
  <si>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</si>
  <si>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</si>
  <si>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</si>
  <si>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</si>
  <si>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</si>
  <si>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</si>
  <si>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</si>
  <si>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</si>
  <si>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</si>
  <si>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</si>
  <si>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</si>
  <si>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</si>
  <si>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</si>
  <si>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</si>
  <si>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</si>
  <si>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</si>
  <si>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</si>
  <si>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</si>
  <si>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</si>
  <si>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</si>
  <si>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</si>
  <si>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</si>
  <si>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</si>
  <si>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</si>
  <si>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</si>
  <si>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</si>
  <si>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</si>
  <si>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</si>
  <si>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</si>
  <si>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</si>
  <si>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</si>
  <si>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</si>
  <si>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</si>
  <si>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</si>
  <si>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</si>
  <si>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</si>
  <si>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</si>
  <si>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</si>
  <si>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</si>
  <si>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</si>
  <si>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</si>
  <si>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</si>
  <si>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</si>
  <si>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</si>
  <si>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</si>
  <si>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</si>
  <si>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</si>
  <si>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</si>
  <si>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</si>
  <si>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</si>
  <si>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</si>
  <si>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</si>
  <si>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</si>
  <si>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</si>
  <si>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</si>
  <si>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</si>
  <si>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</si>
  <si>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</si>
  <si>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</si>
  <si>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</si>
  <si>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</si>
  <si>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</si>
  <si>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</si>
  <si>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</si>
  <si>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</si>
  <si>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</si>
  <si>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</si>
  <si>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</si>
  <si>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</si>
  <si>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</si>
  <si>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</si>
  <si>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</si>
  <si>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</si>
  <si>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</si>
  <si>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</si>
  <si>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</si>
  <si>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</si>
  <si>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</si>
  <si>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</si>
  <si>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</si>
  <si>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</si>
  <si>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</si>
  <si>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</si>
  <si>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</si>
  <si>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</si>
  <si>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</si>
  <si>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</si>
  <si>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</si>
  <si>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</si>
  <si>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</si>
  <si>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</si>
  <si>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</si>
  <si>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</si>
  <si>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</si>
  <si>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</si>
  <si>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</si>
  <si>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</si>
  <si>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</si>
  <si>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</si>
  <si>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</si>
  <si>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</si>
  <si>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</si>
  <si>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</si>
  <si>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</si>
  <si>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</si>
  <si>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</si>
  <si>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</si>
  <si>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</si>
  <si>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</si>
  <si>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</si>
  <si>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</si>
  <si>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</si>
  <si>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</si>
  <si>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</si>
  <si>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</si>
  <si>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</si>
  <si>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</si>
  <si>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</si>
  <si>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</si>
  <si>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</si>
  <si>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</si>
  <si>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</si>
  <si>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</si>
  <si>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</si>
  <si>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</si>
  <si>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</si>
  <si>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</si>
  <si>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</si>
  <si>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</si>
  <si>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</si>
  <si>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</si>
  <si>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</si>
  <si>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</si>
  <si>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</si>
  <si>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</si>
  <si>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</si>
  <si>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</si>
  <si>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</si>
  <si>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</si>
  <si>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</si>
  <si>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</si>
  <si>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</si>
  <si>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</si>
  <si>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</si>
  <si>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</si>
  <si>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</si>
  <si>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</si>
  <si>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</si>
  <si>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</si>
  <si>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</si>
  <si>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</si>
  <si>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</si>
  <si>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</si>
  <si>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</si>
  <si>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</si>
  <si>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</si>
  <si>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</si>
  <si>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</si>
  <si>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</si>
  <si>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</si>
  <si>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</si>
  <si>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</si>
  <si>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</si>
  <si>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</si>
  <si>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</si>
  <si>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</si>
  <si>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</si>
  <si>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</si>
  <si>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</si>
  <si>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</si>
  <si>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</si>
  <si>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</si>
  <si>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</si>
  <si>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</si>
  <si>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</si>
  <si>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</si>
  <si>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</si>
  <si>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</si>
  <si>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</si>
  <si>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</si>
  <si>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</si>
  <si>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</si>
  <si>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</si>
  <si>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</si>
  <si>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</si>
  <si>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</si>
  <si>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</si>
  <si>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</si>
  <si>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</si>
  <si>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</si>
  <si>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</si>
  <si>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</si>
  <si>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</si>
  <si>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</si>
  <si>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</si>
  <si>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</si>
  <si>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</si>
  <si>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</si>
  <si>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</si>
  <si>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</si>
  <si>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</si>
  <si>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</si>
  <si>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</si>
  <si>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</si>
  <si>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</si>
  <si>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</si>
  <si>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</si>
  <si>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</si>
  <si>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</si>
  <si>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</si>
  <si>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</si>
  <si>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</si>
  <si>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</si>
  <si>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</si>
  <si>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</si>
  <si>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</si>
  <si>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</si>
  <si>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</si>
  <si>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</si>
  <si>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</si>
  <si>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</si>
  <si>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</si>
  <si>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</si>
  <si>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</si>
  <si>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</si>
  <si>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</si>
  <si>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</si>
  <si>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</si>
  <si>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</si>
  <si>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</si>
  <si>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</si>
  <si>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</si>
  <si>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</si>
  <si>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</si>
  <si>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</si>
  <si>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</si>
  <si>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</si>
  <si>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</si>
  <si>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</si>
  <si>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</si>
  <si>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</si>
  <si>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</si>
  <si>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</si>
  <si>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</si>
  <si>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</si>
  <si>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</si>
  <si>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</si>
  <si>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</si>
  <si>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</si>
  <si>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</si>
  <si>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</si>
  <si>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</si>
  <si>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</si>
  <si>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</si>
  <si>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</si>
  <si>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</si>
  <si>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</si>
  <si>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</si>
  <si>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</si>
  <si>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</si>
  <si>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</si>
  <si>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</si>
  <si>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</si>
  <si>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</si>
  <si>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</si>
  <si>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</si>
  <si>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</si>
  <si>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</si>
  <si>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</si>
  <si>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</si>
  <si>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</si>
  <si>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</si>
  <si>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</si>
  <si>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</si>
  <si>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</si>
  <si>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</si>
  <si>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</si>
  <si>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</si>
  <si>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</si>
  <si>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</si>
  <si>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</si>
  <si>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</si>
  <si>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</si>
  <si>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</si>
  <si>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</si>
  <si>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</si>
  <si>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</si>
  <si>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</si>
  <si>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</si>
  <si>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</si>
  <si>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</si>
  <si>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</si>
  <si>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</si>
  <si>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</si>
  <si>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</si>
  <si>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</si>
  <si>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</si>
  <si>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</si>
  <si>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</si>
  <si>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</si>
  <si>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</si>
  <si>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</si>
  <si>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</si>
  <si>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</si>
  <si>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</si>
  <si>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</si>
  <si>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</si>
  <si>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</si>
  <si>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</si>
  <si>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</si>
  <si>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</si>
  <si>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</si>
  <si>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</si>
  <si>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</si>
  <si>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</si>
  <si>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</si>
  <si>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</si>
  <si>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</si>
  <si>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</si>
  <si>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</si>
  <si>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</si>
  <si>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</si>
  <si>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</si>
  <si>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</si>
  <si>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</si>
  <si>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</si>
  <si>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</si>
  <si>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</si>
  <si>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</si>
  <si>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</si>
  <si>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</si>
  <si>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</si>
  <si>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</si>
  <si>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</si>
  <si>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</si>
  <si>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</si>
  <si>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</si>
  <si>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</si>
  <si>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</si>
  <si>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</si>
  <si>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</si>
  <si>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</si>
  <si>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</si>
  <si>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</si>
  <si>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</si>
  <si>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</si>
  <si>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</si>
  <si>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</si>
  <si>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</si>
  <si>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</si>
  <si>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</si>
  <si>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</si>
  <si>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</si>
  <si>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</si>
  <si>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</si>
  <si>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</si>
  <si>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</si>
  <si>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</si>
  <si>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</si>
  <si>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</si>
  <si>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</si>
  <si>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</si>
  <si>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</si>
  <si>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</si>
  <si>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</si>
  <si>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</si>
  <si>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</si>
  <si>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</si>
  <si>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</si>
  <si>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</si>
  <si>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</si>
  <si>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</si>
  <si>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</si>
  <si>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</si>
  <si>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</si>
  <si>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</si>
  <si>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</si>
  <si>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</si>
  <si>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</si>
  <si>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</si>
  <si>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</si>
  <si>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</si>
  <si>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</si>
  <si>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</si>
  <si>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</si>
  <si>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</si>
  <si>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</si>
  <si>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</si>
  <si>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</si>
  <si>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</si>
  <si>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</si>
  <si>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</si>
  <si>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</si>
  <si>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</si>
  <si>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</si>
  <si>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</si>
  <si>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</si>
  <si>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</si>
  <si>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</si>
  <si>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</si>
  <si>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</si>
  <si>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</si>
  <si>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</si>
  <si>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</si>
  <si>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</si>
  <si>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</si>
  <si>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</si>
  <si>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</si>
  <si>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</si>
  <si>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</si>
  <si>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</si>
  <si>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</si>
  <si>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</si>
  <si>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</si>
  <si>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</si>
  <si>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</si>
  <si>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</si>
  <si>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</si>
  <si>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</si>
  <si>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</si>
  <si>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</si>
  <si>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</si>
  <si>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</si>
  <si>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</si>
  <si>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</si>
  <si>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</si>
  <si>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</si>
  <si>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</si>
  <si>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</si>
  <si>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</si>
  <si>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</si>
  <si>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</si>
  <si>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</si>
  <si>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</si>
  <si>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</si>
  <si>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</si>
  <si>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</si>
  <si>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</si>
  <si>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</si>
  <si>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</si>
  <si>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</si>
  <si>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</si>
  <si>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</si>
  <si>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</si>
  <si>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</si>
  <si>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</si>
  <si>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</si>
  <si>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</si>
  <si>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</si>
  <si>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</si>
  <si>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</si>
  <si>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</si>
  <si>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</si>
  <si>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</si>
  <si>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</si>
  <si>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</si>
  <si>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</si>
  <si>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</si>
  <si>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</si>
  <si>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</si>
  <si>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</si>
  <si>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</si>
  <si>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</si>
  <si>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</si>
  <si>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</si>
  <si>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</si>
  <si>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</si>
  <si>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</si>
  <si>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</si>
  <si>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</si>
  <si>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</si>
  <si>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</si>
  <si>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</si>
  <si>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</si>
  <si>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</si>
  <si>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</si>
  <si>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</si>
  <si>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</si>
  <si>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</si>
  <si>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</si>
  <si>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</si>
  <si>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</si>
  <si>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</si>
  <si>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</si>
  <si>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</si>
  <si>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</si>
  <si>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</si>
  <si>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</si>
  <si>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</si>
  <si>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</si>
  <si>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</si>
  <si>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</si>
  <si>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</si>
  <si>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</si>
  <si>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</si>
  <si>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</si>
  <si>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</si>
  <si>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</si>
  <si>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</si>
  <si>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</si>
  <si>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</si>
  <si>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</si>
  <si>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</si>
  <si>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</si>
  <si>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</si>
  <si>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</si>
  <si>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</si>
  <si>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</si>
  <si>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</si>
  <si>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</si>
  <si>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</si>
  <si>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</si>
  <si>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</si>
  <si>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</si>
  <si>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</si>
  <si>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</si>
  <si>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</si>
  <si>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</si>
  <si>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</si>
  <si>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</si>
  <si>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</si>
  <si>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</si>
  <si>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</si>
  <si>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</si>
  <si>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</si>
  <si>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</si>
  <si>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</si>
  <si>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</si>
  <si>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</si>
  <si>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</si>
  <si>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</si>
  <si>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</si>
  <si>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</si>
  <si>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</si>
  <si>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</si>
  <si>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</si>
  <si>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</si>
  <si>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</si>
  <si>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</si>
  <si>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</si>
  <si>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</si>
  <si>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</si>
  <si>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</si>
  <si>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</si>
  <si>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</si>
  <si>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</si>
  <si>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</si>
  <si>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</si>
  <si>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</si>
  <si>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</si>
  <si>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</si>
  <si>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</si>
  <si>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</si>
  <si>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</si>
  <si>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</si>
  <si>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</si>
  <si>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</si>
  <si>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</si>
  <si>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</si>
  <si>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</si>
  <si>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</si>
  <si>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</si>
  <si>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</si>
  <si>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</si>
  <si>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</si>
  <si>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</si>
  <si>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</si>
  <si>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</si>
  <si>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</si>
  <si>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</si>
  <si>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</si>
  <si>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</si>
  <si>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</si>
  <si>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</si>
  <si>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</si>
  <si>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</si>
  <si>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</si>
  <si>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</si>
  <si>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</si>
  <si>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</si>
  <si>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</si>
  <si>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</si>
  <si>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</si>
  <si>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</si>
  <si>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</si>
  <si>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</si>
  <si>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</si>
  <si>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</si>
  <si>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</si>
  <si>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</si>
  <si>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</si>
  <si>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</si>
  <si>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</si>
  <si>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</si>
  <si>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</si>
  <si>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</si>
  <si>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</si>
  <si>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</si>
  <si>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</si>
  <si>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</si>
  <si>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</si>
  <si>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</si>
  <si>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</si>
  <si>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</si>
  <si>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</si>
  <si>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</si>
  <si>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</si>
  <si>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</si>
  <si>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</si>
  <si>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</si>
  <si>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</si>
  <si>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</si>
  <si>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</si>
  <si>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</si>
  <si>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</si>
  <si>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</si>
  <si>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</si>
  <si>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</si>
  <si>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</si>
  <si>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</si>
  <si>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</si>
  <si>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</si>
  <si>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</si>
  <si>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</si>
  <si>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</si>
  <si>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</si>
  <si>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</si>
  <si>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</si>
  <si>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</si>
  <si>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</si>
  <si>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</si>
  <si>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</si>
  <si>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</si>
  <si>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</si>
  <si>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</si>
  <si>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</si>
  <si>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</si>
  <si>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</si>
  <si>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</si>
  <si>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</si>
  <si>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</si>
  <si>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</si>
  <si>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</si>
  <si>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</si>
  <si>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</si>
  <si>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</si>
  <si>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</si>
  <si>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</si>
  <si>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</si>
  <si>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</si>
  <si>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</si>
  <si>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</si>
  <si>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</si>
  <si>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</si>
  <si>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</si>
  <si>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</si>
  <si>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</si>
  <si>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</si>
  <si>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</si>
  <si>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</si>
  <si>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</si>
  <si>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</si>
  <si>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</si>
  <si>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</si>
  <si>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</si>
  <si>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</si>
  <si>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</si>
  <si>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</si>
  <si>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</si>
  <si>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</si>
  <si>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</si>
  <si>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</si>
  <si>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</si>
  <si>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</si>
  <si>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</si>
  <si>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</si>
  <si>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</si>
  <si>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</si>
  <si>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</si>
  <si>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</si>
  <si>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</si>
  <si>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</si>
  <si>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</si>
  <si>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</si>
  <si>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</si>
  <si>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</si>
  <si>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</si>
  <si>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</si>
  <si>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</si>
  <si>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</si>
  <si>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</si>
  <si>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</si>
  <si>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</si>
  <si>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</si>
  <si>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</si>
  <si>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</si>
  <si>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</si>
  <si>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</si>
  <si>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</si>
  <si>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</si>
  <si>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</si>
  <si>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</si>
  <si>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</si>
  <si>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</si>
  <si>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</si>
  <si>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</si>
  <si>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</si>
  <si>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</si>
  <si>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</si>
  <si>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</si>
  <si>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</si>
  <si>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</si>
  <si>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</si>
  <si>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</si>
  <si>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</si>
  <si>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</si>
  <si>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</si>
  <si>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</si>
  <si>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</si>
  <si>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</si>
  <si>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</si>
  <si>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</si>
  <si>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</si>
  <si>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</si>
  <si>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</si>
  <si>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</si>
  <si>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</si>
  <si>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</si>
  <si>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</si>
  <si>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</si>
  <si>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</si>
  <si>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</si>
  <si>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</si>
  <si>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</si>
  <si>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</si>
  <si>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</si>
  <si>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</si>
  <si>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</si>
  <si>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</si>
  <si>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</si>
  <si>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</si>
  <si>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</si>
  <si>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</si>
  <si>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</si>
  <si>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</si>
  <si>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</si>
  <si>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</si>
  <si>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</si>
  <si>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</si>
  <si>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</si>
  <si>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</si>
  <si>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</si>
  <si>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</si>
  <si>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</si>
  <si>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</si>
  <si>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</si>
  <si>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</si>
  <si>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</si>
  <si>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</si>
  <si>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</si>
  <si>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</si>
  <si>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</si>
  <si>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</si>
  <si>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</si>
  <si>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</si>
  <si>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</si>
  <si>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</si>
  <si>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</si>
  <si>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</si>
  <si>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</si>
  <si>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</si>
  <si>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</si>
  <si>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</si>
  <si>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</si>
  <si>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</si>
  <si>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</si>
  <si>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</si>
  <si>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</si>
  <si>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</si>
  <si>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</si>
  <si>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</si>
  <si>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</si>
  <si>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</si>
  <si>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</si>
  <si>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</si>
  <si>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</si>
  <si>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</si>
  <si>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</si>
  <si>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</si>
  <si>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</si>
  <si>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</si>
  <si>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</si>
  <si>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</si>
  <si>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</si>
  <si>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</si>
  <si>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</si>
  <si>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</si>
  <si>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</si>
  <si>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</si>
  <si>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</si>
  <si>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</si>
  <si>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</si>
  <si>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</si>
  <si>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</si>
  <si>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</si>
  <si>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</si>
  <si>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</si>
  <si>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</si>
  <si>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</si>
  <si>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</si>
  <si>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</si>
  <si>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</si>
  <si>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</si>
  <si>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</si>
  <si>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</si>
  <si>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</si>
  <si>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</si>
  <si>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</si>
  <si>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</si>
  <si>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</si>
  <si>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</si>
  <si>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</si>
  <si>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</si>
  <si>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</si>
  <si>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</si>
  <si>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</si>
  <si>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</si>
  <si>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</si>
  <si>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</si>
  <si>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</si>
  <si>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</si>
  <si>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</si>
  <si>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</si>
  <si>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</si>
  <si>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</si>
  <si>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</si>
  <si>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</si>
  <si>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</si>
  <si>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</si>
  <si>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</si>
  <si>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</si>
  <si>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</si>
  <si>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</si>
  <si>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</si>
  <si>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</si>
  <si>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</si>
  <si>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</si>
  <si>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</si>
  <si>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</si>
  <si>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</si>
  <si>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</si>
  <si>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</si>
  <si>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</si>
  <si>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</si>
  <si>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</si>
  <si>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</si>
  <si>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</si>
  <si>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</si>
  <si>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</si>
  <si>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</si>
  <si>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</si>
  <si>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</si>
  <si>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</si>
  <si>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</si>
  <si>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</si>
  <si>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</si>
  <si>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</si>
  <si>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</si>
  <si>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</si>
  <si>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</si>
  <si>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</si>
  <si>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</si>
  <si>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</si>
  <si>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</si>
  <si>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</si>
  <si>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</si>
  <si>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</si>
  <si>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</si>
  <si>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</si>
  <si>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</si>
  <si>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</si>
  <si>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</si>
  <si>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</si>
  <si>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</si>
  <si>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</si>
  <si>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</si>
  <si>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</si>
  <si>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</si>
  <si>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</si>
  <si>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</si>
  <si>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</si>
  <si>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</si>
  <si>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</si>
  <si>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</si>
  <si>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</si>
  <si>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</si>
  <si>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</si>
  <si>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</si>
  <si>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</si>
  <si>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</si>
  <si>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</si>
  <si>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</si>
  <si>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</si>
  <si>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</si>
  <si>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</si>
  <si>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</si>
  <si>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</si>
  <si>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</si>
  <si>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</si>
  <si>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</si>
  <si>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</si>
  <si>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</si>
  <si>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</si>
  <si>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</si>
  <si>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</si>
  <si>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</si>
  <si>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</si>
  <si>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</si>
  <si>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</si>
  <si>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</si>
  <si>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</si>
  <si>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</si>
  <si>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</si>
  <si>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</si>
  <si>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</si>
  <si>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</si>
  <si>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</si>
  <si>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</si>
  <si>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</si>
  <si>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</si>
  <si>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</si>
  <si>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</si>
  <si>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</si>
  <si>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</si>
  <si>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</si>
  <si>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</si>
  <si>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</si>
  <si>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</si>
  <si>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</si>
  <si>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</si>
  <si>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</si>
  <si>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</si>
  <si>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</si>
  <si>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</si>
  <si>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</si>
  <si>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</si>
  <si>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</si>
  <si>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</si>
  <si>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</si>
  <si>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</si>
  <si>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</si>
  <si>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</si>
  <si>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</si>
  <si>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</si>
  <si>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</si>
  <si>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</si>
  <si>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</si>
  <si>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</si>
  <si>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</si>
  <si>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</si>
  <si>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</si>
  <si>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</si>
  <si>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</si>
  <si>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</si>
  <si>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</si>
  <si>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</si>
  <si>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</si>
  <si>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</si>
  <si>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</si>
  <si>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</si>
  <si>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</si>
  <si>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</si>
  <si>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</si>
  <si>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</si>
  <si>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</si>
  <si>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</si>
  <si>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</si>
  <si>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</si>
  <si>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</si>
  <si>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</si>
  <si>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</si>
  <si>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</si>
  <si>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</si>
  <si>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</si>
  <si>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</si>
  <si>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</si>
  <si>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</si>
  <si>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</si>
  <si>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</si>
  <si>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</si>
  <si>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</si>
  <si>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</si>
  <si>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</si>
  <si>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</si>
  <si>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</si>
  <si>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</si>
  <si>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</si>
  <si>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</si>
  <si>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</si>
  <si>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</si>
  <si>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</si>
  <si>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</si>
  <si>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</si>
  <si>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</si>
  <si>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</si>
  <si>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</si>
  <si>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</si>
  <si>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</si>
  <si>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</si>
  <si>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</si>
  <si>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</si>
  <si>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</si>
  <si>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</si>
  <si>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</si>
  <si>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</si>
  <si>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</si>
  <si>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</si>
  <si>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</si>
  <si>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</si>
  <si>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</si>
  <si>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</si>
  <si>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</si>
  <si>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</si>
  <si>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</si>
  <si>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</si>
  <si>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</si>
  <si>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</si>
  <si>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</si>
  <si>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</si>
  <si>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</si>
  <si>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</si>
  <si>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</si>
  <si>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</si>
  <si>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</si>
  <si>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</si>
  <si>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</si>
  <si>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</si>
  <si>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</si>
  <si>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</si>
  <si>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</si>
  <si>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</si>
  <si>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</si>
  <si>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</si>
  <si>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</si>
  <si>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</si>
  <si>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</si>
  <si>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</si>
  <si>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</si>
  <si>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</si>
  <si>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</si>
  <si>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</si>
  <si>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</si>
  <si>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</si>
  <si>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</si>
  <si>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</si>
  <si>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</si>
  <si>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</si>
  <si>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</si>
  <si>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</si>
  <si>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</si>
  <si>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</si>
  <si>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</si>
  <si>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</si>
  <si>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</si>
  <si>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</si>
  <si>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</si>
  <si>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</si>
  <si>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</si>
  <si>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</si>
  <si>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</si>
  <si>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</si>
  <si>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</si>
  <si>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</si>
  <si>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</si>
  <si>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</si>
  <si>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</si>
  <si>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</si>
  <si>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</si>
  <si>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</si>
  <si>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</si>
  <si>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</si>
  <si>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</si>
  <si>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</si>
  <si>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</si>
  <si>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</si>
  <si>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</si>
  <si>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</si>
  <si>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</si>
  <si>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</si>
  <si>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</si>
  <si>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</si>
  <si>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</si>
  <si>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</si>
  <si>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</si>
  <si>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</si>
  <si>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</si>
  <si>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</si>
  <si>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</si>
  <si>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</si>
  <si>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</si>
  <si>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</si>
  <si>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</si>
  <si>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</si>
  <si>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</si>
  <si>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</si>
  <si>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</si>
  <si>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</si>
  <si>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</si>
  <si>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</si>
  <si>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</si>
  <si>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</si>
  <si>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</si>
  <si>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</si>
  <si>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</si>
  <si>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</si>
  <si>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</si>
  <si>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</si>
  <si>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</si>
  <si>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</si>
  <si>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</si>
  <si>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</si>
  <si>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</si>
  <si>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</si>
  <si>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</si>
  <si>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</si>
  <si>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</si>
  <si>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</si>
  <si>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</si>
  <si>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</si>
  <si>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</si>
  <si>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</si>
  <si>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</si>
  <si>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</si>
  <si>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</si>
  <si>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</si>
  <si>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</si>
  <si>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</si>
  <si>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</si>
  <si>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</si>
  <si>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</si>
  <si>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</si>
  <si>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</si>
  <si>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</si>
  <si>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</si>
  <si>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</si>
  <si>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</si>
  <si>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</si>
  <si>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</si>
  <si>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</si>
  <si>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</si>
  <si>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</si>
  <si>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</si>
  <si>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</si>
  <si>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</si>
  <si>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</si>
  <si>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</si>
  <si>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</si>
  <si>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</si>
  <si>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</si>
  <si>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</si>
  <si>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</si>
  <si>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</si>
  <si>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</si>
  <si>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</si>
  <si>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</si>
  <si>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</si>
  <si>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</si>
  <si>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</si>
  <si>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</si>
  <si>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</si>
  <si>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</si>
  <si>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</si>
  <si>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</si>
  <si>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</si>
  <si>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</si>
  <si>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</si>
  <si>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</si>
  <si>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</si>
  <si>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</si>
  <si>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</si>
  <si>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</si>
  <si>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</si>
  <si>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</si>
  <si>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</si>
  <si>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</si>
  <si>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</si>
  <si>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</si>
  <si>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</si>
  <si>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</si>
  <si>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</si>
  <si>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</si>
  <si>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</si>
  <si>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</si>
  <si>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</si>
  <si>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</si>
  <si>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</si>
  <si>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</si>
  <si>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</si>
  <si>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</si>
  <si>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</si>
  <si>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</si>
  <si>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</si>
  <si>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</si>
  <si>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</si>
  <si>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</si>
  <si>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</si>
  <si>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</si>
  <si>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</si>
  <si>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</si>
  <si>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</si>
  <si>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</si>
  <si>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</si>
  <si>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</si>
  <si>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</si>
  <si>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</si>
  <si>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</si>
  <si>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</si>
  <si>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</si>
  <si>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</si>
  <si>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</si>
  <si>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</si>
  <si>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</si>
  <si>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</si>
  <si>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</si>
  <si>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</si>
  <si>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</si>
  <si>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</si>
  <si>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</si>
  <si>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</si>
  <si>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</si>
  <si>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</si>
  <si>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</si>
  <si>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</si>
  <si>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</si>
  <si>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</si>
  <si>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</si>
  <si>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</si>
  <si>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</si>
  <si>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</si>
  <si>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</si>
  <si>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</si>
  <si>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</si>
  <si>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</si>
  <si>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</si>
  <si>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</si>
  <si>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</si>
  <si>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</si>
  <si>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</si>
  <si>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</si>
  <si>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</si>
  <si>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</si>
  <si>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</si>
  <si>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</si>
  <si>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</si>
  <si>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</si>
  <si>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</si>
  <si>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</si>
  <si>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</si>
  <si>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</si>
  <si>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</si>
  <si>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</si>
  <si>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</si>
  <si>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</si>
  <si>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</si>
  <si>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</si>
  <si>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</si>
  <si>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</si>
  <si>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</si>
  <si>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</si>
  <si>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</si>
  <si>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</si>
  <si>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</si>
  <si>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</si>
  <si>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</si>
  <si>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</si>
  <si>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</si>
  <si>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</si>
  <si>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</si>
  <si>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</si>
  <si>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</si>
  <si>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</si>
  <si>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</si>
  <si>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</si>
  <si>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</si>
  <si>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</si>
  <si>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</si>
  <si>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</si>
  <si>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</si>
  <si>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</si>
  <si>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</si>
  <si>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</si>
  <si>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</si>
  <si>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</si>
  <si>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</si>
  <si>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</si>
  <si>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</si>
  <si>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</si>
  <si>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</si>
  <si>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</si>
  <si>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</si>
  <si>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</si>
  <si>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</si>
  <si>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</si>
  <si>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</si>
  <si>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</si>
  <si>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</si>
  <si>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</si>
  <si>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</si>
  <si>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</si>
  <si>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</si>
  <si>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</si>
  <si>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</si>
  <si>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</si>
  <si>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</si>
  <si>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</si>
  <si>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</si>
  <si>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</si>
  <si>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</si>
  <si>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</si>
  <si>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</si>
  <si>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</si>
  <si>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</si>
  <si>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</si>
  <si>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</si>
  <si>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</si>
  <si>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</si>
  <si>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</si>
  <si>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</si>
  <si>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</si>
  <si>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</si>
  <si>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</si>
  <si>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</si>
  <si>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</si>
  <si>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</si>
  <si>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</si>
  <si>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</si>
  <si>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</si>
  <si>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</si>
  <si>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</si>
  <si>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</si>
  <si>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</si>
  <si>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</si>
  <si>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</si>
  <si>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</si>
  <si>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</si>
  <si>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</si>
  <si>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</si>
  <si>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</si>
  <si>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</si>
  <si>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</si>
  <si>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</si>
  <si>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</si>
  <si>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</si>
  <si>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</si>
  <si>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</si>
  <si>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</si>
  <si>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</si>
  <si>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</si>
  <si>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</si>
  <si>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</si>
  <si>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</si>
  <si>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</si>
  <si>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</si>
  <si>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</si>
  <si>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</si>
  <si>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</si>
  <si>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</si>
  <si>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</si>
  <si>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</si>
  <si>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</si>
  <si>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</si>
  <si>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</si>
  <si>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</si>
  <si>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</si>
  <si>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</si>
  <si>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</si>
  <si>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</si>
  <si>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</si>
  <si>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</si>
  <si>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</si>
  <si>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</si>
  <si>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</si>
  <si>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</si>
  <si>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</si>
  <si>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</si>
  <si>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</si>
  <si>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</si>
  <si>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</si>
  <si>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</si>
  <si>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</si>
  <si>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</si>
  <si>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</si>
  <si>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</si>
  <si>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</si>
  <si>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</si>
  <si>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</si>
  <si>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</si>
  <si>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</si>
  <si>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</si>
  <si>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</si>
  <si>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</si>
  <si>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</si>
  <si>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</si>
  <si>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</si>
  <si>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</si>
  <si>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</si>
  <si>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</si>
  <si>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</si>
  <si>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</si>
  <si>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</si>
  <si>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</si>
  <si>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</si>
  <si>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</si>
  <si>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</si>
  <si>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</si>
  <si>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</si>
  <si>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</si>
  <si>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</si>
  <si>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</si>
  <si>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</si>
  <si>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</si>
  <si>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</si>
  <si>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</si>
  <si>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</si>
  <si>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</si>
  <si>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</si>
  <si>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</si>
  <si>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</si>
  <si>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</si>
  <si>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</si>
  <si>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</si>
  <si>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</si>
  <si>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</si>
  <si>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</si>
  <si>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</si>
  <si>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</si>
  <si>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</si>
  <si>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</si>
  <si>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</si>
  <si>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</si>
  <si>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</si>
  <si>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</si>
  <si>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</si>
  <si>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</si>
  <si>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</si>
  <si>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</si>
  <si>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</si>
  <si>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</si>
  <si>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</si>
  <si>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</si>
  <si>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</si>
  <si>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</si>
  <si>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</si>
  <si>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</si>
  <si>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</si>
  <si>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</si>
  <si>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</si>
  <si>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</si>
  <si>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</si>
  <si>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</si>
  <si>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</si>
  <si>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</si>
  <si>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</si>
  <si>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</si>
  <si>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</si>
  <si>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</si>
  <si>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</si>
  <si>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</si>
  <si>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</si>
  <si>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</si>
  <si>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</si>
  <si>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</si>
  <si>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</si>
  <si>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</si>
  <si>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</si>
  <si>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</si>
  <si>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</si>
  <si>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</si>
  <si>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</si>
  <si>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</si>
  <si>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</si>
  <si>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</si>
  <si>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</si>
  <si>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</si>
  <si>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</si>
  <si>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</si>
  <si>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</si>
  <si>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</si>
  <si>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</si>
  <si>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</si>
  <si>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</si>
  <si>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</si>
  <si>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</si>
  <si>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</si>
  <si>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</si>
  <si>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</si>
  <si>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</si>
  <si>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</si>
  <si>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</si>
  <si>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</si>
  <si>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</si>
  <si>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</si>
  <si>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</si>
  <si>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</si>
  <si>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</si>
  <si>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</si>
  <si>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</si>
  <si>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</si>
  <si>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</si>
  <si>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</si>
  <si>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</si>
  <si>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</si>
  <si>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</si>
  <si>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</si>
  <si>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</si>
  <si>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</si>
  <si>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</si>
  <si>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</si>
  <si>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</si>
  <si>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</si>
  <si>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</si>
  <si>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</si>
  <si>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</si>
  <si>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</si>
  <si>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</si>
  <si>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</si>
  <si>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</si>
  <si>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</si>
  <si>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</si>
  <si>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</si>
  <si>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</si>
  <si>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</si>
  <si>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</si>
  <si>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</si>
  <si>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</si>
  <si>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</si>
  <si>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</si>
  <si>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</si>
  <si>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</si>
  <si>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</si>
  <si>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</si>
  <si>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</si>
  <si>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</si>
  <si>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</si>
  <si>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</si>
  <si>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</si>
  <si>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</si>
  <si>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</si>
  <si>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</si>
  <si>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</si>
  <si>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</si>
  <si>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</si>
  <si>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</si>
  <si>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</si>
  <si>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</si>
  <si>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</si>
  <si>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</si>
  <si>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</si>
  <si>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</si>
  <si>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</si>
  <si>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</si>
  <si>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</si>
  <si>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</si>
  <si>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</si>
  <si>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</si>
  <si>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</si>
  <si>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</si>
  <si>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</si>
  <si>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</si>
  <si>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</si>
  <si>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</si>
  <si>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</si>
  <si>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</si>
  <si>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</si>
  <si>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</si>
  <si>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</si>
  <si>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</si>
  <si>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</si>
  <si>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</si>
  <si>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</si>
  <si>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</si>
  <si>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</si>
  <si>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</si>
  <si>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</si>
  <si>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</si>
  <si>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</si>
  <si>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</si>
  <si>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</si>
  <si>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</si>
  <si>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</si>
  <si>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</si>
  <si>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</si>
  <si>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</si>
  <si>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</si>
  <si>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</si>
  <si>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</si>
  <si>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</si>
  <si>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</si>
  <si>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</si>
  <si>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</si>
  <si>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</si>
  <si>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</si>
  <si>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</si>
  <si>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</si>
  <si>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</si>
  <si>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</si>
  <si>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</si>
  <si>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</si>
  <si>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</si>
  <si>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</si>
  <si>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</si>
  <si>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</si>
  <si>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</si>
  <si>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</si>
  <si>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</si>
  <si>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</si>
  <si>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</si>
  <si>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</si>
  <si>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</si>
  <si>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</si>
  <si>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</si>
  <si>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</si>
  <si>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</si>
  <si>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</si>
  <si>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</si>
  <si>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</si>
  <si>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</si>
  <si>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</si>
  <si>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</si>
  <si>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</si>
  <si>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</si>
  <si>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</si>
  <si>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</si>
  <si>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</si>
  <si>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</si>
  <si>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</si>
  <si>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</si>
  <si>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</si>
  <si>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</si>
  <si>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</si>
  <si>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</si>
  <si>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</si>
  <si>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</si>
  <si>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</si>
  <si>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</si>
  <si>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</si>
  <si>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</si>
  <si>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</si>
  <si>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</si>
  <si>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</si>
  <si>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</si>
  <si>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</si>
  <si>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</si>
  <si>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</si>
  <si>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</si>
  <si>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</si>
  <si>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</si>
  <si>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</si>
  <si>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</si>
  <si>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</si>
  <si>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</si>
  <si>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</si>
  <si>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</si>
  <si>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</si>
  <si>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</si>
  <si>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</si>
  <si>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</si>
  <si>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</si>
  <si>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</si>
  <si>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</si>
  <si>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</si>
  <si>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</si>
  <si>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</si>
  <si>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</si>
  <si>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</si>
  <si>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</si>
  <si>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</si>
  <si>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</si>
  <si>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</si>
  <si>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</si>
  <si>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</si>
  <si>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</si>
  <si>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</si>
  <si>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</si>
  <si>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</si>
  <si>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</si>
  <si>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</si>
  <si>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</si>
  <si>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</si>
  <si>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</si>
  <si>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</si>
  <si>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</si>
  <si>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</si>
  <si>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</si>
  <si>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</si>
  <si>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</si>
  <si>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</si>
  <si>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</si>
  <si>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</si>
  <si>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</si>
  <si>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</si>
  <si>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</si>
  <si>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</si>
  <si>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</si>
  <si>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</si>
  <si>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</si>
  <si>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</si>
  <si>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</si>
  <si>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</si>
  <si>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</si>
  <si>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</si>
  <si>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</si>
  <si>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</si>
  <si>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</si>
  <si>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</si>
  <si>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</si>
  <si>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</si>
  <si>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</si>
  <si>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</si>
  <si>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</si>
  <si>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</si>
  <si>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</si>
  <si>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</si>
  <si>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</si>
  <si>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</si>
  <si>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</si>
  <si>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</si>
  <si>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</si>
  <si>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</si>
  <si>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</si>
  <si>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</si>
  <si>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</si>
  <si>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</si>
  <si>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</si>
  <si>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</si>
  <si>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</si>
  <si>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</si>
  <si>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</si>
  <si>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</si>
  <si>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</si>
  <si>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</si>
  <si>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</si>
  <si>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</si>
  <si>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</si>
  <si>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</si>
  <si>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</si>
  <si>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</si>
  <si>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</si>
  <si>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</si>
  <si>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</si>
  <si>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</si>
  <si>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</si>
  <si>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</si>
  <si>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</si>
  <si>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</si>
  <si>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</si>
  <si>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</si>
  <si>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</si>
  <si>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</si>
  <si>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</si>
  <si>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</si>
  <si>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</si>
  <si>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</si>
  <si>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</si>
  <si>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</si>
  <si>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</si>
  <si>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</si>
  <si>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</si>
  <si>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</si>
  <si>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</si>
  <si>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</si>
  <si>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</si>
  <si>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</si>
  <si>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</si>
  <si>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</si>
  <si>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</si>
  <si>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</si>
  <si>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</si>
  <si>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</si>
  <si>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</si>
  <si>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</si>
  <si>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</si>
  <si>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</si>
  <si>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</si>
  <si>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</si>
  <si>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</si>
  <si>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</si>
  <si>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</si>
  <si>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</si>
  <si>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</si>
  <si>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</si>
  <si>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</si>
  <si>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</si>
  <si>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</si>
  <si>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</si>
  <si>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</si>
  <si>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</si>
  <si>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</si>
  <si>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</si>
  <si>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</si>
  <si>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</si>
  <si>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</si>
  <si>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</si>
  <si>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</si>
  <si>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</si>
  <si>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</si>
  <si>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</si>
  <si>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</si>
  <si>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</si>
  <si>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</si>
  <si>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</si>
  <si>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</si>
  <si>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</si>
  <si>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</si>
  <si>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</si>
  <si>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</si>
  <si>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</si>
  <si>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</si>
  <si>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</si>
  <si>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</si>
  <si>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</si>
  <si>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</si>
  <si>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</si>
  <si>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</si>
  <si>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</si>
  <si>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</si>
  <si>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</si>
  <si>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</si>
  <si>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</si>
  <si>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</si>
  <si>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</si>
  <si>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</si>
  <si>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</si>
  <si>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</si>
  <si>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</si>
  <si>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</si>
  <si>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</si>
  <si>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</si>
  <si>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</si>
  <si>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</si>
  <si>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</si>
  <si>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</si>
  <si>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</si>
  <si>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</si>
  <si>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</si>
  <si>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</si>
  <si>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</si>
  <si>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</si>
  <si>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</si>
  <si>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</si>
  <si>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</si>
  <si>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</si>
  <si>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</si>
  <si>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</si>
  <si>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</si>
  <si>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</si>
  <si>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</si>
  <si>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</si>
  <si>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</si>
  <si>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</si>
  <si>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</si>
  <si>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</si>
  <si>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</si>
  <si>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</si>
  <si>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</si>
  <si>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</si>
  <si>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</si>
  <si>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</si>
  <si>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</si>
  <si>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</si>
  <si>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</si>
  <si>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</si>
  <si>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</si>
  <si>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</si>
  <si>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</si>
  <si>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</si>
  <si>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</si>
  <si>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</si>
  <si>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</si>
  <si>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</si>
  <si>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</si>
  <si>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</si>
  <si>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</si>
  <si>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</si>
  <si>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</si>
  <si>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</si>
  <si>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</si>
  <si>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</si>
  <si>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</si>
  <si>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</si>
  <si>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</si>
  <si>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</si>
  <si>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</si>
  <si>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</si>
  <si>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</si>
  <si>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</si>
  <si>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</si>
  <si>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</si>
  <si>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</si>
  <si>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</si>
  <si>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</si>
  <si>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</si>
  <si>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</si>
  <si>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</si>
  <si>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</si>
  <si>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</si>
  <si>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</si>
  <si>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</si>
  <si>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</si>
  <si>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</si>
  <si>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</si>
  <si>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</si>
  <si>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</si>
  <si>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</si>
  <si>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</si>
  <si>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</si>
  <si>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</si>
  <si>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</si>
  <si>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</si>
  <si>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</si>
  <si>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</si>
  <si>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</si>
  <si>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</si>
  <si>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</si>
  <si>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</si>
  <si>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</si>
  <si>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</si>
  <si>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</si>
  <si>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</si>
  <si>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</si>
  <si>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</si>
  <si>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</si>
  <si>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</si>
  <si>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</si>
  <si>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</si>
  <si>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</si>
  <si>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</si>
  <si>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</si>
  <si>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</si>
  <si>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</si>
  <si>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</si>
  <si>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</si>
  <si>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</si>
  <si>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</si>
  <si>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</si>
  <si>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</si>
  <si>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</si>
  <si>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</si>
  <si>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</si>
  <si>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</si>
  <si>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</si>
  <si>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</si>
  <si>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</si>
  <si>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</si>
  <si>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</si>
  <si>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</si>
  <si>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</si>
  <si>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</si>
  <si>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</si>
  <si>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</si>
  <si>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</si>
  <si>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</si>
  <si>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</si>
  <si>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</si>
  <si>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</si>
  <si>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</si>
  <si>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</si>
  <si>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</si>
  <si>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</si>
  <si>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</si>
  <si>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</si>
  <si>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</si>
  <si>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</si>
  <si>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</si>
  <si>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</si>
  <si>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</si>
  <si>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</si>
  <si>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</si>
  <si>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</si>
  <si>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</si>
  <si>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</si>
  <si>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</si>
  <si>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</si>
  <si>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</si>
  <si>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</si>
  <si>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</si>
  <si>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</si>
  <si>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</si>
  <si>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</si>
  <si>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</si>
  <si>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</si>
  <si>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</si>
  <si>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</si>
  <si>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</si>
  <si>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</si>
  <si>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</si>
  <si>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</si>
  <si>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</si>
  <si>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</si>
  <si>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</si>
  <si>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</si>
  <si>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</si>
  <si>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</si>
  <si>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</si>
  <si>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</si>
  <si>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</si>
  <si>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</si>
  <si>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</si>
  <si>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</si>
  <si>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</si>
  <si>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</si>
  <si>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</si>
  <si>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</si>
  <si>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</si>
  <si>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</si>
  <si>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</si>
  <si>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</si>
  <si>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</si>
  <si>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</si>
  <si>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</si>
  <si>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</si>
  <si>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</si>
  <si>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</si>
  <si>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</si>
  <si>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</si>
  <si>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</si>
  <si>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</si>
  <si>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</si>
  <si>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</si>
  <si>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</si>
  <si>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</si>
  <si>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</si>
  <si>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</si>
  <si>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</si>
  <si>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</si>
  <si>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</si>
  <si>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</si>
  <si>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</si>
  <si>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</si>
  <si>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</si>
  <si>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</si>
  <si>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</si>
  <si>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</si>
  <si>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</si>
  <si>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</si>
  <si>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</si>
  <si>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</si>
  <si>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</si>
  <si>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</si>
  <si>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</si>
  <si>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</si>
  <si>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</si>
  <si>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</si>
  <si>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</si>
  <si>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</si>
  <si>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</si>
  <si>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</si>
  <si>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</si>
  <si>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</si>
  <si>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</si>
  <si>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</si>
  <si>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</si>
  <si>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</si>
  <si>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</si>
  <si>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</si>
  <si>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</si>
  <si>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</si>
  <si>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</si>
  <si>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</si>
  <si>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</si>
  <si>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</si>
  <si>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</si>
  <si>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</si>
  <si>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</si>
  <si>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</si>
  <si>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</si>
  <si>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</si>
  <si>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</si>
  <si>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</si>
  <si>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</si>
  <si>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</si>
  <si>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</si>
  <si>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</si>
  <si>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</si>
  <si>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</si>
  <si>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</si>
  <si>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</si>
  <si>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</si>
  <si>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</si>
  <si>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</si>
  <si>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</si>
  <si>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</si>
  <si>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</si>
  <si>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</si>
  <si>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</si>
  <si>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</si>
  <si>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</si>
  <si>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</si>
  <si>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</si>
  <si>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</si>
  <si>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</si>
  <si>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</si>
  <si>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</si>
  <si>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</si>
  <si>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</si>
  <si>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</si>
  <si>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</si>
  <si>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</si>
  <si>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</si>
  <si>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</si>
  <si>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</si>
  <si>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</si>
  <si>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</si>
  <si>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</si>
  <si>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</si>
  <si>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</si>
  <si>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</si>
  <si>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</si>
  <si>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</si>
  <si>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</si>
  <si>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</si>
  <si>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</si>
  <si>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</si>
  <si>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</si>
  <si>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</si>
  <si>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</si>
  <si>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</si>
  <si>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</si>
  <si>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</si>
  <si>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</si>
  <si>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</si>
  <si>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</si>
  <si>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</si>
  <si>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</si>
  <si>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</si>
  <si>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</si>
  <si>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</si>
  <si>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</si>
  <si>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</si>
  <si>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</si>
  <si>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</si>
  <si>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</si>
  <si>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</si>
  <si>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</si>
  <si>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</si>
  <si>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</si>
  <si>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</si>
  <si>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</si>
  <si>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</si>
  <si>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</si>
  <si>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</si>
  <si>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</si>
  <si>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</si>
  <si>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</si>
  <si>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</si>
  <si>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</si>
  <si>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</si>
  <si>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</si>
  <si>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</si>
  <si>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</si>
  <si>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</si>
  <si>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</si>
  <si>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</si>
  <si>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</si>
  <si>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</si>
  <si>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</si>
  <si>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</si>
  <si>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</si>
  <si>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</si>
  <si>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</si>
  <si>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</si>
  <si>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</si>
  <si>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</si>
  <si>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</si>
  <si>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</si>
  <si>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</si>
  <si>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</si>
  <si>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</si>
  <si>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</si>
  <si>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</si>
  <si>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</si>
  <si>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</si>
  <si>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</si>
  <si>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</si>
  <si>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</si>
  <si>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</si>
  <si>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</si>
  <si>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</si>
  <si>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</si>
  <si>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</si>
  <si>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</si>
  <si>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</si>
  <si>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</si>
  <si>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</si>
  <si>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</si>
  <si>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</si>
  <si>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</si>
  <si>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</si>
  <si>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</si>
  <si>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</si>
  <si>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</si>
  <si>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</si>
  <si>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</si>
  <si>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</si>
  <si>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</si>
  <si>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</si>
  <si>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</si>
  <si>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</si>
  <si>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</si>
  <si>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</si>
  <si>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</si>
  <si>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</si>
  <si>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</si>
  <si>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</si>
  <si>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</si>
  <si>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</si>
  <si>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</si>
  <si>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</si>
  <si>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</si>
  <si>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</si>
  <si>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</si>
  <si>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</si>
  <si>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</si>
  <si>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</si>
  <si>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</si>
  <si>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</si>
  <si>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</si>
  <si>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</si>
  <si>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</si>
  <si>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</si>
  <si>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</si>
  <si>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</si>
  <si>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</si>
  <si>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</si>
  <si>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</si>
  <si>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</si>
  <si>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</si>
  <si>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</si>
  <si>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</si>
  <si>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</si>
  <si>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</si>
  <si>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</si>
  <si>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</si>
  <si>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</si>
  <si>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</si>
  <si>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</si>
  <si>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</si>
  <si>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</si>
  <si>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</si>
  <si>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</si>
  <si>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</si>
  <si>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</si>
  <si>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</si>
  <si>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</si>
  <si>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</si>
  <si>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</si>
  <si>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</si>
  <si>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</si>
  <si>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</si>
  <si>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</si>
  <si>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</si>
  <si>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</si>
  <si>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</si>
  <si>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</si>
  <si>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</si>
  <si>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</si>
  <si>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</si>
  <si>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</si>
  <si>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</si>
  <si>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</si>
  <si>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</si>
  <si>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</si>
  <si>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</si>
  <si>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</si>
  <si>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</si>
  <si>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</si>
  <si>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</si>
  <si>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</si>
  <si>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</si>
  <si>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</si>
  <si>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</si>
  <si>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</si>
  <si>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</si>
  <si>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</si>
  <si>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</si>
  <si>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</si>
  <si>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</si>
  <si>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</si>
  <si>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</si>
  <si>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</si>
  <si>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</si>
  <si>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</si>
  <si>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</si>
  <si>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</si>
  <si>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</si>
  <si>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</si>
  <si>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</si>
  <si>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</si>
  <si>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</si>
  <si>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</si>
  <si>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</si>
  <si>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</si>
  <si>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</si>
  <si>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</si>
  <si>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</si>
  <si>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</si>
  <si>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</si>
  <si>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</si>
  <si>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</si>
  <si>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</si>
  <si>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</si>
  <si>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</si>
  <si>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</si>
  <si>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</si>
  <si>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</si>
  <si>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</si>
  <si>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</si>
  <si>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</si>
  <si>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</si>
  <si>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</si>
  <si>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</si>
  <si>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</si>
  <si>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</si>
  <si>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</si>
  <si>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</si>
  <si>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</si>
  <si>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</si>
  <si>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</si>
  <si>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</si>
  <si>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</si>
  <si>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</si>
  <si>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</si>
  <si>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</si>
  <si>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</si>
  <si>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</si>
  <si>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</si>
  <si>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</si>
  <si>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</si>
  <si>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</si>
  <si>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</si>
  <si>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</si>
  <si>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</si>
  <si>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</si>
  <si>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</si>
  <si>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</si>
  <si>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</si>
  <si>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</si>
  <si>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</si>
  <si>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</si>
  <si>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</si>
  <si>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</si>
  <si>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</si>
  <si>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</si>
  <si>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</si>
  <si>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</si>
  <si>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</si>
  <si>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</si>
  <si>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</si>
  <si>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</si>
  <si>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</si>
  <si>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</si>
  <si>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</si>
  <si>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</si>
  <si>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</si>
  <si>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</si>
  <si>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</si>
  <si>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</si>
  <si>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</si>
  <si>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</si>
  <si>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</si>
  <si>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</si>
  <si>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</si>
  <si>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</si>
  <si>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</si>
  <si>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</si>
  <si>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</si>
  <si>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</si>
  <si>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</si>
  <si>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</si>
  <si>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</si>
  <si>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</si>
  <si>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</si>
  <si>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</si>
  <si>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</si>
  <si>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</si>
  <si>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</si>
  <si>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</si>
  <si>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</si>
  <si>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</si>
  <si>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</si>
  <si>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</si>
  <si>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</si>
  <si>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</si>
  <si>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</si>
  <si>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</si>
  <si>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</si>
  <si>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</si>
  <si>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</si>
  <si>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</si>
  <si>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</si>
  <si>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</si>
  <si>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</si>
  <si>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</si>
  <si>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</si>
  <si>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</si>
  <si>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</si>
  <si>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</si>
  <si>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</si>
  <si>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</si>
  <si>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</si>
  <si>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</si>
  <si>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</si>
  <si>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</si>
  <si>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</si>
  <si>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</si>
  <si>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</si>
  <si>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</si>
  <si>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</si>
  <si>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</si>
  <si>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</si>
  <si>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</si>
  <si>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</si>
  <si>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</si>
  <si>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</si>
  <si>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</si>
  <si>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</si>
  <si>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</si>
  <si>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</si>
  <si>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</si>
  <si>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</si>
  <si>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</si>
  <si>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</si>
  <si>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</si>
  <si>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</si>
  <si>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</si>
  <si>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</si>
  <si>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</si>
  <si>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</si>
  <si>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</si>
  <si>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</si>
  <si>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</si>
  <si>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</si>
  <si>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</si>
  <si>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</si>
  <si>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</si>
  <si>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</si>
  <si>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</si>
  <si>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</si>
  <si>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</si>
  <si>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</si>
  <si>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</si>
  <si>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</si>
  <si>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</si>
  <si>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</si>
  <si>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</si>
  <si>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</si>
  <si>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</si>
  <si>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</si>
  <si>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</si>
  <si>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</si>
  <si>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</si>
  <si>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</si>
  <si>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</si>
  <si>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</si>
  <si>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</si>
  <si>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</si>
  <si>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</si>
  <si>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</si>
  <si>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</si>
  <si>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</si>
  <si>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</si>
  <si>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</si>
  <si>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</si>
  <si>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</si>
  <si>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</si>
  <si>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</si>
  <si>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</si>
  <si>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</si>
  <si>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</si>
  <si>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</si>
  <si>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</si>
  <si>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</si>
  <si>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</si>
  <si>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</si>
  <si>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</si>
  <si>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</si>
  <si>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</si>
  <si>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</si>
  <si>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</si>
  <si>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</si>
  <si>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</si>
  <si>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</si>
  <si>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</si>
  <si>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</si>
  <si>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</si>
  <si>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</si>
  <si>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</si>
  <si>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</si>
  <si>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</si>
  <si>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</si>
  <si>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</si>
  <si>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</si>
  <si>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</si>
  <si>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</si>
  <si>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</si>
  <si>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</si>
  <si>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</si>
  <si>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</si>
  <si>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</si>
  <si>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</si>
  <si>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</si>
  <si>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</si>
  <si>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</si>
  <si>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</si>
  <si>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</si>
  <si>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</si>
  <si>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</si>
  <si>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</si>
  <si>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</si>
  <si>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</si>
  <si>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</si>
  <si>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</si>
  <si>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</si>
  <si>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</si>
  <si>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</si>
  <si>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</si>
  <si>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</si>
  <si>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</si>
  <si>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</si>
  <si>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</si>
  <si>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</si>
  <si>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</si>
  <si>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</si>
  <si>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</si>
  <si>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</si>
  <si>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</si>
  <si>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</si>
  <si>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</si>
  <si>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</si>
  <si>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</si>
  <si>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</si>
  <si>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</si>
  <si>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</si>
  <si>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</si>
  <si>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</si>
  <si>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</si>
  <si>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</si>
  <si>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</si>
  <si>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</si>
  <si>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</si>
  <si>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</si>
  <si>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</si>
  <si>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</si>
  <si>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</si>
  <si>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</si>
  <si>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</si>
  <si>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</si>
  <si>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</si>
  <si>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</si>
  <si>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</si>
  <si>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</si>
  <si>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</si>
  <si>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</si>
  <si>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</si>
  <si>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</si>
  <si>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</si>
  <si>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</si>
  <si>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</si>
  <si>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</si>
  <si>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</si>
  <si>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</si>
  <si>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</si>
  <si>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</si>
  <si>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</si>
  <si>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</si>
  <si>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</si>
  <si>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</si>
  <si>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</si>
  <si>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</si>
  <si>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</si>
  <si>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</si>
  <si>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</si>
  <si>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</si>
  <si>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</si>
  <si>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</si>
  <si>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</si>
  <si>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</si>
  <si>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</si>
  <si>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</si>
  <si>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</si>
  <si>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</si>
  <si>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</si>
  <si>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</si>
  <si>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</si>
  <si>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</si>
  <si>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</si>
  <si>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</si>
  <si>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</si>
  <si>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</si>
  <si>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</si>
  <si>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</si>
  <si>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</si>
  <si>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</si>
  <si>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</si>
  <si>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</si>
  <si>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</si>
  <si>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</si>
  <si>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</si>
  <si>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</si>
  <si>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</si>
  <si>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</si>
  <si>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</si>
  <si>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</si>
  <si>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</si>
  <si>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</si>
  <si>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</si>
  <si>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</si>
  <si>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</si>
  <si>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</si>
  <si>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</si>
  <si>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</si>
  <si>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</si>
  <si>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</si>
  <si>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</si>
  <si>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</si>
  <si>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</si>
  <si>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</si>
  <si>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</si>
  <si>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</si>
  <si>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</si>
  <si>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</si>
  <si>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</si>
  <si>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</si>
  <si>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</si>
  <si>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</si>
  <si>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</si>
  <si>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</si>
  <si>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</si>
  <si>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</si>
  <si>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</si>
  <si>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</si>
  <si>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</si>
  <si>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</si>
  <si>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</si>
  <si>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</si>
  <si>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</si>
  <si>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</si>
  <si>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</si>
  <si>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</si>
  <si>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</si>
  <si>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</si>
  <si>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</si>
  <si>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</si>
  <si>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</si>
  <si>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</si>
  <si>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</si>
  <si>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</si>
  <si>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</si>
  <si>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</si>
  <si>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</si>
  <si>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</si>
  <si>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</si>
  <si>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</si>
  <si>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</si>
  <si>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</si>
  <si>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</si>
  <si>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</si>
  <si>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</si>
  <si>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</si>
  <si>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</si>
  <si>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</si>
  <si>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</si>
  <si>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</si>
  <si>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</si>
  <si>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</si>
  <si>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</si>
  <si>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</si>
  <si>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</si>
  <si>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</si>
  <si>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</si>
  <si>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</si>
  <si>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</si>
  <si>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</si>
  <si>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</si>
  <si>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</si>
  <si>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</si>
  <si>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</si>
  <si>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</si>
  <si>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</si>
  <si>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</si>
  <si>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</si>
  <si>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</si>
  <si>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</si>
  <si>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</si>
  <si>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</si>
  <si>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</si>
  <si>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</si>
  <si>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</si>
  <si>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</si>
  <si>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</si>
  <si>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</si>
  <si>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</si>
  <si>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</si>
  <si>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</si>
  <si>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</si>
  <si>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</si>
  <si>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</si>
  <si>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</si>
  <si>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</si>
  <si>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</si>
  <si>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</si>
  <si>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</si>
  <si>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</si>
  <si>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</si>
  <si>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</si>
  <si>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</si>
  <si>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</si>
  <si>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</si>
  <si>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</si>
  <si>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</si>
  <si>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</si>
  <si>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</si>
  <si>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</si>
  <si>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</si>
  <si>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</si>
  <si>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</si>
  <si>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</si>
  <si>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</si>
  <si>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</si>
  <si>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</si>
  <si>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</si>
  <si>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</si>
  <si>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</si>
  <si>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</si>
  <si>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</si>
  <si>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</si>
  <si>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</si>
  <si>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</si>
  <si>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</si>
  <si>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</si>
  <si>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</si>
  <si>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</si>
  <si>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</si>
  <si>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</si>
  <si>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</si>
  <si>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</si>
  <si>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</si>
  <si>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</si>
  <si>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</si>
  <si>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</si>
  <si>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</si>
  <si>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</si>
  <si>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</si>
  <si>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</si>
  <si>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</si>
  <si>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</si>
  <si>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</si>
  <si>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</si>
  <si>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</si>
  <si>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</si>
  <si>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</si>
  <si>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</si>
  <si>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</si>
  <si>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</si>
  <si>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</si>
  <si>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</si>
  <si>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</si>
  <si>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</si>
  <si>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</si>
  <si>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</si>
  <si>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</si>
  <si>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</si>
  <si>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</si>
  <si>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</si>
  <si>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</si>
  <si>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</si>
  <si>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</si>
  <si>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</si>
  <si>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</si>
  <si>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</si>
  <si>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</si>
  <si>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</si>
  <si>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</si>
  <si>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</si>
  <si>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</si>
  <si>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</si>
  <si>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</si>
  <si>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</si>
  <si>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</si>
  <si>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</si>
  <si>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</si>
  <si>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</si>
  <si>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</si>
  <si>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</si>
  <si>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</si>
  <si>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</si>
  <si>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</si>
  <si>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</si>
  <si>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</si>
  <si>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</si>
  <si>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</si>
  <si>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</si>
  <si>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</si>
  <si>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</si>
  <si>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</si>
  <si>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</si>
  <si>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</si>
  <si>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</si>
  <si>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</si>
  <si>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</si>
  <si>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</si>
  <si>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</si>
  <si>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</si>
  <si>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</si>
  <si>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</si>
  <si>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</si>
  <si>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</si>
  <si>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</si>
  <si>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</si>
  <si>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</si>
  <si>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</si>
  <si>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</si>
  <si>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</si>
  <si>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</si>
  <si>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</si>
  <si>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</si>
  <si>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</si>
  <si>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</si>
  <si>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</si>
  <si>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</si>
  <si>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</si>
  <si>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</si>
  <si>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</si>
  <si>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</si>
  <si>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</si>
  <si>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</si>
  <si>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</si>
  <si>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</si>
  <si>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</si>
  <si>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</si>
  <si>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</si>
  <si>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</si>
  <si>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</si>
  <si>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</si>
  <si>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</si>
  <si>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</si>
  <si>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</si>
  <si>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</si>
  <si>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</si>
  <si>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</si>
  <si>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</si>
  <si>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</si>
  <si>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</si>
  <si>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</si>
  <si>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</si>
  <si>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</si>
  <si>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</si>
  <si>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</si>
  <si>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</si>
  <si>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</si>
  <si>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</si>
  <si>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</si>
  <si>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</si>
  <si>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</si>
  <si>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</si>
  <si>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</si>
  <si>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</si>
  <si>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</si>
  <si>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</si>
  <si>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</si>
  <si>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</si>
  <si>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</si>
  <si>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</si>
  <si>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</si>
  <si>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</si>
  <si>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</si>
  <si>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</si>
  <si>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</si>
  <si>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</si>
  <si>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</si>
  <si>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</si>
  <si>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</si>
  <si>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</si>
  <si>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</si>
  <si>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</si>
  <si>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</si>
  <si>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</si>
  <si>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</si>
  <si>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</si>
  <si>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</si>
  <si>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</si>
  <si>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</si>
  <si>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</si>
  <si>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</si>
  <si>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</si>
  <si>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</si>
  <si>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</si>
  <si>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</si>
  <si>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</si>
  <si>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</si>
  <si>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</si>
  <si>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</si>
  <si>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</si>
  <si>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</si>
  <si>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</si>
  <si>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</si>
  <si>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</si>
  <si>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</si>
  <si>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</si>
  <si>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</si>
  <si>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</si>
  <si>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</si>
  <si>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</si>
  <si>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</si>
  <si>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</si>
  <si>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</si>
  <si>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</si>
  <si>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</si>
  <si>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</si>
  <si>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</si>
  <si>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</si>
  <si>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</si>
  <si>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</si>
  <si>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</si>
  <si>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</si>
  <si>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</si>
  <si>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</si>
  <si>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</si>
  <si>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</si>
  <si>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</si>
  <si>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</si>
  <si>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</si>
  <si>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</si>
  <si>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</si>
  <si>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</si>
  <si>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</si>
  <si>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</si>
  <si>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</si>
  <si>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</si>
  <si>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</si>
  <si>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</si>
  <si>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</si>
  <si>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</si>
  <si>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</si>
  <si>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</si>
  <si>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</si>
  <si>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</si>
  <si>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</si>
  <si>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</si>
  <si>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</si>
  <si>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</si>
  <si>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</si>
  <si>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</si>
  <si>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</si>
  <si>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</si>
  <si>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</si>
  <si>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</si>
  <si>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</si>
  <si>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</si>
  <si>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</si>
  <si>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</si>
  <si>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</si>
  <si>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</si>
  <si>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</si>
  <si>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</si>
  <si>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</si>
  <si>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</si>
  <si>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</si>
  <si>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</si>
  <si>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</si>
  <si>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</si>
  <si>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</si>
  <si>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</si>
  <si>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</si>
  <si>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</si>
  <si>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</si>
  <si>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</si>
  <si>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</si>
  <si>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</si>
  <si>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</si>
  <si>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</si>
  <si>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</si>
  <si>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</si>
  <si>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</si>
  <si>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</si>
  <si>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</si>
  <si>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</si>
  <si>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</si>
  <si>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</si>
  <si>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</si>
  <si>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</si>
  <si>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</si>
  <si>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</si>
  <si>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</si>
  <si>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</si>
  <si>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</si>
  <si>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</si>
  <si>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</si>
  <si>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</si>
  <si>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</si>
  <si>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</si>
  <si>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</si>
  <si>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</si>
  <si>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</si>
  <si>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</si>
  <si>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</si>
  <si>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</si>
  <si>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</si>
  <si>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</si>
  <si>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</si>
  <si>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</si>
  <si>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</si>
  <si>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</si>
  <si>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</si>
  <si>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</si>
  <si>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</si>
  <si>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</si>
  <si>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</si>
  <si>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</si>
  <si>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</si>
  <si>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</si>
  <si>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</si>
  <si>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</si>
  <si>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</si>
  <si>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</si>
  <si>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</si>
  <si>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</si>
  <si>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</si>
  <si>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</si>
  <si>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</si>
  <si>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</si>
  <si>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</si>
  <si>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</si>
  <si>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</si>
  <si>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</si>
  <si>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</si>
  <si>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</si>
  <si>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</si>
  <si>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</si>
  <si>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</si>
  <si>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</si>
  <si>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</si>
  <si>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</si>
  <si>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</si>
  <si>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</si>
  <si>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</si>
  <si>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</si>
  <si>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</si>
  <si>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</si>
  <si>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</si>
  <si>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</si>
  <si>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</si>
  <si>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</si>
  <si>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</si>
  <si>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</si>
  <si>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</si>
  <si>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</si>
  <si>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</si>
  <si>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</si>
  <si>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</si>
  <si>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</si>
  <si>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</si>
  <si>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</si>
  <si>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</si>
  <si>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</si>
  <si>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</si>
  <si>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</si>
  <si>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</si>
  <si>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</si>
  <si>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</si>
  <si>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</si>
  <si>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</si>
  <si>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</si>
  <si>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</si>
  <si>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</si>
  <si>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</si>
  <si>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</si>
  <si>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</si>
  <si>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</si>
  <si>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</si>
  <si>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</si>
  <si>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</si>
  <si>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</si>
  <si>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</si>
  <si>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</si>
  <si>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</si>
  <si>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</si>
  <si>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</si>
  <si>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</si>
  <si>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</si>
  <si>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</si>
  <si>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</si>
  <si>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</si>
  <si>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</si>
  <si>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</si>
  <si>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</si>
  <si>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</si>
  <si>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</si>
  <si>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</si>
  <si>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</si>
  <si>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</si>
  <si>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</si>
  <si>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</si>
  <si>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</si>
  <si>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</si>
  <si>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</si>
  <si>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</si>
  <si>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</si>
  <si>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</si>
  <si>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</si>
  <si>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</si>
  <si>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</si>
  <si>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</si>
  <si>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</si>
  <si>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</si>
  <si>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</si>
  <si>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</si>
  <si>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</si>
  <si>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</si>
  <si>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</si>
  <si>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</si>
  <si>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</si>
  <si>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</si>
  <si>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</si>
  <si>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</si>
  <si>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</si>
  <si>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</si>
  <si>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</si>
  <si>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</si>
  <si>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</si>
  <si>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</si>
  <si>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</si>
  <si>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</si>
  <si>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</si>
  <si>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</si>
  <si>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</si>
  <si>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</si>
  <si>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</si>
  <si>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</si>
  <si>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</si>
  <si>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</si>
  <si>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</si>
  <si>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</si>
  <si>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</si>
  <si>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</si>
  <si>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</si>
  <si>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</si>
  <si>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</si>
  <si>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</si>
  <si>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</si>
  <si>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</si>
  <si>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</si>
  <si>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</si>
  <si>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</si>
  <si>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</si>
  <si>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</si>
  <si>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</si>
  <si>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</si>
  <si>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</si>
  <si>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</si>
  <si>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</si>
  <si>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</si>
  <si>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</si>
  <si>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</si>
  <si>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</si>
  <si>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</si>
  <si>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</si>
  <si>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</si>
  <si>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</si>
  <si>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</si>
  <si>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</si>
  <si>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</si>
  <si>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</si>
  <si>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</si>
  <si>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</si>
  <si>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</si>
  <si>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</si>
  <si>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</si>
  <si>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</si>
  <si>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</si>
  <si>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</si>
  <si>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</si>
  <si>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</si>
  <si>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</si>
  <si>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</si>
  <si>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</si>
  <si>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</si>
  <si>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</si>
  <si>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</si>
  <si>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</si>
  <si>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</si>
  <si>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</si>
  <si>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</si>
  <si>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</si>
  <si>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</si>
  <si>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</si>
  <si>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</si>
  <si>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</si>
  <si>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</si>
  <si>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</si>
  <si>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</si>
  <si>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</si>
  <si>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</si>
  <si>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</si>
  <si>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</si>
  <si>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</si>
  <si>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</si>
  <si>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</si>
  <si>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</si>
  <si>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</si>
  <si>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</si>
  <si>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</si>
  <si>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</si>
  <si>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</si>
  <si>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</si>
  <si>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</si>
  <si>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</si>
  <si>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</si>
  <si>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</si>
  <si>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</si>
  <si>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</si>
  <si>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</si>
  <si>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</si>
  <si>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</si>
  <si>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</si>
  <si>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</si>
  <si>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</si>
  <si>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</si>
  <si>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</si>
  <si>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</si>
  <si>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</si>
  <si>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</si>
  <si>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</si>
  <si>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</si>
  <si>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</si>
  <si>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</si>
  <si>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</si>
  <si>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</si>
  <si>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</si>
  <si>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</si>
  <si>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</si>
  <si>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</si>
  <si>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</si>
  <si>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</si>
  <si>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</si>
  <si>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</si>
  <si>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</si>
  <si>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</si>
  <si>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</si>
  <si>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</si>
  <si>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</si>
  <si>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</si>
  <si>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</si>
  <si>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</si>
  <si>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</si>
  <si>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</si>
  <si>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</si>
  <si>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</si>
  <si>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</si>
  <si>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</si>
  <si>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</si>
  <si>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</si>
  <si>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</si>
  <si>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</si>
  <si>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</si>
  <si>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</si>
  <si>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</si>
  <si>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</si>
  <si>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</si>
  <si>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</si>
  <si>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</si>
  <si>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</si>
  <si>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</si>
  <si>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</si>
  <si>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</si>
  <si>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</si>
  <si>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</si>
  <si>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</si>
  <si>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</si>
  <si>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</si>
  <si>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</si>
  <si>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</si>
  <si>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</si>
  <si>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</si>
  <si>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</si>
  <si>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</si>
  <si>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</si>
  <si>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</si>
  <si>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</si>
  <si>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</si>
  <si>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</si>
  <si>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</si>
  <si>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</si>
  <si>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</si>
  <si>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</si>
  <si>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</si>
  <si>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</si>
  <si>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</si>
  <si>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</si>
  <si>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</si>
  <si>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</si>
  <si>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</si>
  <si>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</si>
  <si>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</si>
  <si>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</si>
  <si>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</si>
  <si>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</si>
  <si>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</si>
  <si>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</si>
  <si>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</si>
  <si>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</si>
  <si>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</si>
  <si>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</si>
  <si>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</si>
  <si>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</si>
  <si>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</si>
  <si>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</si>
  <si>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</si>
  <si>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</si>
  <si>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</si>
  <si>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</si>
  <si>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</si>
  <si>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</si>
  <si>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</si>
  <si>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</si>
  <si>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</si>
  <si>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</si>
  <si>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</si>
  <si>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</si>
  <si>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</si>
  <si>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</si>
  <si>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</si>
  <si>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</si>
  <si>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</si>
  <si>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</si>
  <si>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</si>
  <si>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</si>
  <si>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</si>
  <si>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</si>
  <si>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</si>
  <si>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</si>
  <si>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</si>
  <si>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</si>
  <si>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</si>
  <si>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</si>
  <si>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</si>
  <si>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</si>
  <si>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</si>
  <si>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</si>
  <si>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</si>
  <si>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</si>
  <si>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</si>
  <si>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</si>
  <si>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</si>
  <si>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</si>
  <si>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</si>
  <si>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</si>
  <si>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</si>
  <si>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</si>
  <si>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</si>
  <si>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</si>
  <si>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</si>
  <si>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</si>
  <si>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</si>
  <si>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</si>
  <si>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</si>
  <si>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</si>
  <si>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</si>
  <si>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</si>
  <si>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</si>
  <si>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</si>
  <si>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</si>
  <si>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</si>
  <si>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</si>
  <si>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</si>
  <si>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</si>
  <si>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</si>
  <si>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</si>
  <si>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</si>
  <si>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</si>
  <si>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</si>
  <si>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</si>
  <si>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</si>
  <si>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</si>
  <si>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</si>
  <si>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</si>
  <si>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</si>
  <si>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</si>
  <si>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</si>
  <si>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</si>
  <si>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</si>
  <si>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</si>
  <si>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</si>
  <si>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</si>
  <si>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</si>
  <si>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</si>
  <si>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</si>
  <si>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</si>
  <si>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</si>
  <si>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</si>
  <si>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</si>
  <si>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</si>
  <si>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</si>
  <si>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</si>
  <si>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</si>
  <si>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</si>
  <si>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</si>
  <si>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</si>
  <si>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</si>
  <si>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</si>
  <si>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</si>
  <si>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</si>
  <si>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</si>
  <si>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</si>
  <si>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</si>
  <si>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</si>
  <si>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</si>
  <si>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</si>
  <si>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</si>
  <si>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</si>
  <si>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</si>
  <si>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</si>
  <si>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</si>
  <si>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</si>
  <si>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</si>
  <si>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</si>
  <si>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</si>
  <si>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</si>
  <si>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</si>
  <si>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</si>
  <si>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</si>
  <si>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</si>
  <si>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</si>
  <si>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</si>
  <si>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</si>
  <si>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</si>
  <si>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</si>
  <si>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</si>
  <si>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</si>
  <si>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</si>
  <si>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</si>
  <si>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</si>
  <si>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</si>
  <si>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</si>
  <si>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</si>
  <si>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</si>
  <si>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</si>
  <si>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</si>
  <si>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</si>
  <si>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</si>
  <si>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</si>
  <si>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</si>
  <si>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</si>
  <si>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</si>
  <si>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</si>
  <si>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</si>
  <si>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</si>
  <si>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</si>
  <si>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</si>
  <si>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</si>
  <si>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</si>
  <si>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</si>
  <si>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</si>
  <si>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</si>
  <si>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</si>
  <si>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</si>
  <si>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</si>
  <si>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</si>
  <si>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</si>
  <si>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</si>
  <si>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</si>
  <si>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</si>
  <si>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</si>
  <si>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</si>
  <si>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</si>
  <si>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</si>
  <si>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</si>
  <si>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</si>
  <si>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</si>
  <si>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</si>
  <si>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</si>
  <si>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</si>
  <si>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</si>
  <si>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</si>
  <si>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</si>
  <si>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</si>
  <si>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</si>
  <si>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</si>
  <si>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</si>
  <si>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</si>
  <si>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</si>
  <si>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</si>
  <si>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</si>
  <si>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</si>
  <si>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</si>
  <si>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</si>
  <si>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</si>
  <si>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</si>
  <si>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</si>
  <si>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</si>
  <si>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</si>
  <si>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</si>
  <si>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</si>
  <si>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</si>
  <si>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</si>
  <si>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</si>
  <si>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</si>
  <si>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</si>
  <si>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</si>
  <si>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</si>
  <si>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</si>
  <si>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</si>
  <si>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</si>
  <si>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</si>
  <si>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</si>
  <si>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</si>
  <si>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</si>
  <si>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</si>
  <si>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</si>
  <si>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</si>
  <si>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</si>
  <si>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</si>
  <si>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</si>
  <si>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</si>
  <si>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</si>
  <si>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</si>
  <si>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</si>
  <si>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</si>
  <si>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</si>
  <si>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</si>
  <si>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</si>
  <si>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</si>
  <si>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</si>
  <si>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</si>
  <si>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</si>
  <si>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</si>
  <si>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</si>
  <si>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</si>
  <si>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</si>
  <si>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</si>
  <si>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</si>
  <si>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</si>
  <si>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</si>
  <si>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</si>
  <si>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</si>
  <si>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</si>
  <si>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</si>
  <si>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</si>
  <si>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</si>
  <si>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</si>
  <si>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</si>
  <si>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</si>
  <si>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</si>
  <si>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</si>
  <si>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</si>
  <si>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</si>
  <si>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</si>
  <si>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</si>
  <si>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</si>
  <si>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</si>
  <si>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</si>
  <si>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</si>
  <si>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</si>
  <si>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</si>
  <si>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</si>
  <si>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</si>
  <si>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</si>
  <si>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</si>
  <si>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</si>
  <si>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</si>
  <si>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</si>
  <si>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</si>
  <si>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</si>
  <si>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</si>
  <si>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</si>
  <si>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</si>
  <si>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</si>
  <si>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</si>
  <si>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</si>
  <si>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</si>
  <si>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</si>
  <si>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</si>
  <si>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</si>
  <si>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</si>
  <si>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</si>
  <si>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</si>
  <si>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</si>
  <si>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</si>
  <si>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</si>
  <si>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</si>
  <si>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</si>
  <si>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</si>
  <si>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</si>
  <si>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</si>
  <si>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</si>
  <si>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</si>
  <si>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</si>
  <si>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</si>
  <si>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</si>
  <si>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</si>
  <si>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</si>
  <si>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</si>
  <si>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</si>
  <si>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</si>
  <si>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</si>
  <si>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</si>
  <si>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</si>
  <si>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</si>
  <si>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</si>
  <si>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</si>
  <si>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</si>
  <si>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</si>
  <si>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</si>
  <si>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</si>
  <si>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</si>
  <si>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</si>
  <si>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</si>
  <si>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</si>
  <si>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</si>
  <si>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</si>
  <si>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</si>
  <si>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</si>
  <si>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</si>
  <si>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</si>
  <si>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</si>
  <si>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</si>
  <si>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</si>
  <si>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</si>
  <si>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</si>
  <si>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</si>
  <si>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</si>
  <si>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</si>
  <si>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</si>
  <si>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</si>
  <si>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</si>
  <si>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</si>
  <si>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</si>
  <si>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</si>
  <si>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</si>
  <si>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</si>
  <si>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</si>
  <si>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</si>
  <si>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</si>
  <si>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</si>
  <si>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</si>
  <si>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</si>
  <si>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</si>
  <si>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</si>
  <si>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</si>
  <si>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</si>
  <si>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</si>
  <si>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</si>
  <si>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</si>
  <si>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</si>
  <si>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</si>
  <si>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</si>
  <si>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</si>
  <si>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</si>
  <si>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</si>
  <si>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</si>
  <si>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</si>
  <si>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</si>
  <si>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</si>
  <si>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</si>
  <si>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</si>
  <si>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</si>
  <si>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</si>
  <si>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</si>
  <si>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</si>
  <si>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</si>
  <si>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</si>
  <si>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</si>
  <si>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</si>
  <si>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</si>
  <si>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</si>
  <si>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</si>
  <si>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</si>
  <si>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</si>
  <si>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</si>
  <si>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</si>
  <si>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</si>
  <si>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</si>
  <si>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</si>
  <si>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</si>
  <si>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</si>
  <si>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</si>
  <si>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</si>
  <si>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</si>
  <si>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</si>
  <si>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</si>
  <si>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</si>
  <si>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</si>
  <si>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</si>
  <si>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</si>
  <si>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</si>
  <si>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</si>
  <si>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</si>
  <si>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</si>
  <si>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</si>
  <si>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</si>
  <si>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</si>
  <si>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</si>
  <si>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</si>
  <si>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</si>
  <si>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</si>
  <si>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</si>
  <si>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</si>
  <si>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</si>
  <si>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</si>
  <si>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</si>
  <si>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</si>
  <si>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</si>
  <si>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</si>
  <si>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</si>
  <si>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</si>
  <si>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</si>
  <si>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</si>
  <si>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</si>
  <si>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</si>
  <si>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</si>
  <si>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</si>
  <si>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</si>
  <si>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</si>
  <si>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</si>
  <si>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</si>
  <si>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</si>
  <si>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</si>
  <si>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</si>
  <si>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</si>
  <si>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</si>
  <si>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</si>
  <si>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</si>
  <si>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</si>
  <si>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</si>
  <si>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</si>
  <si>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</si>
  <si>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</si>
  <si>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</si>
  <si>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</si>
  <si>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</si>
  <si>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</si>
  <si>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</si>
  <si>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</si>
  <si>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</si>
  <si>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</si>
  <si>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</si>
  <si>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</si>
  <si>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</si>
  <si>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</si>
  <si>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</si>
  <si>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</si>
  <si>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</si>
  <si>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</si>
  <si>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</si>
  <si>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</si>
  <si>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</si>
  <si>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</si>
  <si>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</si>
  <si>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</si>
  <si>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</si>
  <si>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</si>
  <si>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</si>
  <si>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</si>
  <si>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</si>
  <si>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</si>
  <si>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</si>
  <si>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</si>
  <si>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</si>
  <si>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</si>
  <si>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</si>
  <si>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</si>
  <si>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</si>
  <si>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</si>
  <si>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</si>
  <si>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</si>
  <si>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</si>
  <si>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</si>
  <si>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</si>
  <si>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</si>
  <si>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</si>
  <si>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</si>
  <si>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</si>
  <si>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</si>
  <si>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</si>
  <si>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</si>
  <si>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</si>
  <si>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</si>
  <si>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</si>
  <si>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</si>
  <si>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</si>
  <si>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</si>
  <si>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</si>
  <si>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</si>
  <si>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</si>
  <si>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</si>
  <si>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</si>
  <si>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</si>
  <si>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</si>
  <si>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</si>
  <si>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</si>
  <si>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</si>
  <si>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</si>
  <si>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</si>
  <si>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</si>
  <si>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</si>
  <si>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</si>
  <si>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</si>
  <si>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</si>
  <si>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</si>
  <si>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</si>
  <si>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</si>
  <si>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</si>
  <si>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</si>
  <si>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</si>
  <si>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</si>
  <si>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</si>
  <si>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</si>
  <si>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</si>
  <si>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</si>
  <si>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</si>
  <si>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</si>
  <si>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</si>
  <si>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</si>
  <si>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</si>
  <si>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</si>
  <si>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</si>
  <si>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</si>
  <si>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</si>
  <si>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</si>
  <si>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</si>
  <si>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</si>
  <si>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</si>
  <si>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</si>
  <si>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</si>
  <si>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</si>
  <si>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</si>
  <si>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</si>
  <si>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</si>
  <si>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</si>
  <si>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</si>
  <si>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</si>
  <si>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</si>
  <si>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</si>
  <si>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</si>
  <si>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</si>
  <si>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</si>
  <si>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</si>
  <si>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</si>
  <si>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</si>
  <si>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</si>
  <si>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</si>
  <si>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</si>
  <si>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</si>
  <si>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</si>
  <si>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</si>
  <si>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</si>
  <si>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</si>
  <si>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</si>
  <si>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</si>
  <si>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</si>
  <si>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</si>
  <si>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</si>
  <si>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</si>
  <si>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</si>
  <si>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</si>
  <si>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</si>
  <si>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</si>
  <si>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</si>
  <si>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</si>
  <si>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</si>
  <si>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</si>
  <si>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</si>
  <si>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</si>
  <si>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</si>
  <si>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</si>
  <si>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</si>
  <si>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</si>
  <si>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</si>
  <si>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</si>
  <si>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</si>
  <si>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</si>
  <si>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</si>
  <si>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</si>
  <si>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</si>
  <si>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</si>
  <si>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</si>
  <si>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</si>
  <si>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</si>
  <si>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</si>
  <si>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</si>
  <si>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</si>
  <si>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</si>
  <si>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</si>
  <si>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</si>
  <si>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</si>
  <si>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</si>
  <si>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</si>
  <si>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</si>
  <si>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</si>
  <si>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</si>
  <si>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</si>
  <si>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</si>
  <si>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</si>
  <si>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</si>
  <si>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</si>
  <si>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</si>
  <si>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</si>
  <si>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</si>
  <si>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</si>
  <si>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</si>
  <si>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</si>
  <si>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</si>
  <si>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</si>
  <si>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</si>
  <si>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</si>
  <si>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</si>
  <si>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</si>
  <si>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</si>
  <si>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</si>
  <si>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</si>
  <si>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</si>
  <si>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</si>
  <si>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</si>
  <si>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</si>
  <si>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</si>
  <si>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</si>
  <si>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</si>
  <si>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</si>
  <si>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</si>
  <si>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</si>
  <si>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</si>
  <si>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</si>
  <si>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</si>
  <si>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</si>
  <si>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</si>
  <si>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</si>
  <si>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</si>
  <si>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</si>
  <si>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</si>
  <si>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</si>
  <si>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</si>
  <si>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</si>
  <si>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</si>
  <si>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</si>
  <si>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</si>
  <si>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</si>
  <si>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</si>
  <si>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</si>
  <si>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</si>
  <si>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</si>
  <si>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</si>
  <si>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</si>
  <si>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</si>
  <si>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</si>
  <si>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</si>
  <si>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</si>
  <si>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</si>
  <si>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</si>
  <si>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</si>
  <si>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</si>
  <si>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</si>
  <si>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</si>
  <si>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</si>
  <si>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</si>
  <si>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</si>
  <si>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</si>
  <si>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</si>
  <si>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</si>
  <si>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</si>
  <si>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</si>
  <si>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</si>
  <si>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</si>
  <si>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</si>
  <si>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</si>
  <si>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</si>
  <si>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</si>
  <si>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</si>
  <si>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</si>
  <si>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</si>
  <si>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</si>
  <si>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</si>
  <si>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</si>
  <si>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</si>
  <si>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</si>
  <si>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</si>
  <si>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</si>
  <si>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</si>
  <si>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</si>
  <si>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</si>
  <si>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</si>
  <si>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</si>
  <si>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</si>
  <si>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</si>
  <si>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</si>
  <si>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</si>
  <si>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</si>
  <si>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</si>
  <si>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</si>
  <si>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</si>
  <si>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</si>
  <si>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</si>
  <si>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</si>
  <si>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</si>
  <si>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</si>
  <si>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</si>
  <si>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</si>
  <si>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</si>
  <si>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</si>
  <si>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</si>
  <si>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</si>
  <si>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</si>
  <si>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</si>
  <si>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</si>
  <si>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</si>
  <si>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</si>
  <si>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</si>
  <si>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</si>
  <si>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</si>
  <si>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</si>
  <si>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</si>
  <si>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</si>
  <si>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</si>
  <si>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</si>
  <si>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</si>
  <si>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</si>
  <si>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</si>
  <si>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</si>
  <si>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</si>
  <si>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</si>
  <si>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</si>
  <si>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</si>
  <si>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</si>
  <si>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</si>
  <si>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</si>
  <si>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</si>
  <si>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</si>
  <si>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</si>
  <si>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</si>
  <si>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</si>
  <si>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</si>
  <si>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</si>
  <si>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</si>
  <si>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</si>
  <si>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</si>
  <si>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</si>
  <si>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</si>
  <si>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</si>
  <si>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</si>
  <si>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</si>
  <si>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</si>
  <si>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</si>
  <si>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</si>
  <si>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</si>
  <si>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</si>
  <si>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</si>
  <si>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</si>
  <si>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</si>
  <si>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</si>
  <si>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</si>
  <si>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</si>
  <si>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</si>
  <si>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</si>
  <si>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</si>
  <si>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</si>
  <si>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</si>
  <si>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</si>
  <si>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</si>
  <si>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</si>
  <si>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</si>
  <si>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</si>
  <si>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</si>
  <si>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</si>
  <si>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</si>
  <si>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</si>
  <si>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</si>
  <si>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</si>
  <si>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</si>
  <si>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</si>
  <si>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</si>
  <si>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</si>
  <si>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</si>
  <si>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</si>
  <si>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</si>
  <si>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</si>
  <si>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</si>
  <si>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</si>
  <si>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</si>
  <si>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</si>
  <si>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</si>
  <si>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</si>
  <si>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</si>
  <si>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</si>
  <si>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</si>
  <si>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</si>
  <si>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</si>
  <si>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</si>
  <si>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</si>
  <si>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</si>
  <si>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</si>
  <si>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</si>
  <si>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</si>
  <si>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</si>
  <si>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</si>
  <si>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</si>
  <si>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</si>
  <si>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</si>
  <si>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</si>
  <si>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</si>
  <si>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</si>
  <si>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</si>
  <si>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</si>
  <si>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</si>
  <si>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</si>
  <si>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</si>
  <si>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</si>
  <si>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</si>
  <si>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</si>
  <si>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</si>
  <si>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</si>
  <si>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</si>
  <si>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</si>
  <si>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</si>
  <si>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</si>
  <si>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</si>
  <si>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</si>
  <si>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</si>
  <si>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</si>
  <si>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</si>
  <si>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</si>
  <si>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</si>
  <si>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</si>
  <si>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</si>
  <si>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</si>
  <si>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</si>
  <si>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</si>
  <si>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</si>
  <si>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</si>
  <si>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</si>
  <si>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</si>
  <si>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</si>
  <si>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</si>
  <si>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</si>
  <si>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</si>
  <si>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</si>
  <si>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</si>
  <si>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</si>
  <si>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</si>
  <si>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</si>
  <si>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</si>
  <si>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</si>
  <si>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</si>
  <si>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</si>
  <si>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</si>
  <si>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</si>
  <si>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</si>
  <si>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</si>
  <si>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</si>
  <si>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</si>
  <si>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</si>
  <si>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</si>
  <si>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</si>
  <si>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</si>
  <si>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</si>
  <si>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</si>
  <si>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</si>
  <si>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</si>
  <si>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</si>
  <si>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</si>
  <si>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</si>
  <si>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</si>
  <si>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</si>
  <si>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</si>
  <si>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</si>
  <si>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</si>
  <si>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</si>
  <si>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</si>
  <si>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</si>
  <si>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</si>
  <si>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</si>
  <si>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</si>
  <si>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</si>
  <si>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</si>
  <si>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</si>
  <si>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</si>
  <si>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</si>
  <si>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</si>
  <si>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</si>
  <si>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</si>
  <si>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</si>
  <si>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</si>
  <si>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</si>
  <si>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</si>
  <si>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</si>
  <si>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</si>
  <si>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</si>
  <si>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</si>
  <si>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</si>
  <si>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</si>
  <si>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</si>
  <si>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</si>
  <si>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</si>
  <si>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</si>
  <si>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</si>
  <si>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</si>
  <si>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</si>
  <si>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</si>
  <si>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</si>
  <si>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</si>
  <si>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</si>
  <si>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</si>
  <si>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</si>
  <si>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</si>
  <si>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</si>
  <si>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</si>
  <si>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</si>
  <si>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</si>
  <si>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</si>
  <si>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</si>
  <si>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</si>
  <si>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</si>
  <si>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</si>
  <si>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</si>
  <si>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</si>
  <si>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</si>
  <si>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</si>
  <si>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</si>
  <si>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</si>
  <si>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</si>
  <si>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</si>
  <si>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</si>
  <si>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</si>
  <si>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</si>
  <si>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</si>
  <si>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</si>
  <si>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</si>
  <si>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</si>
  <si>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</si>
  <si>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</si>
  <si>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</si>
  <si>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</si>
  <si>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</si>
  <si>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</si>
  <si>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</si>
  <si>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</si>
  <si>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</si>
  <si>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</si>
  <si>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</si>
  <si>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</si>
  <si>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</si>
  <si>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</si>
  <si>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</si>
  <si>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</si>
  <si>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</si>
  <si>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</si>
  <si>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</si>
  <si>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</si>
  <si>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</si>
  <si>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</si>
  <si>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</si>
  <si>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</si>
  <si>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</si>
  <si>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</si>
  <si>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</si>
  <si>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</si>
  <si>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</si>
  <si>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</si>
  <si>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</si>
  <si>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</si>
  <si>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</si>
  <si>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</si>
  <si>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</si>
  <si>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</si>
  <si>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</si>
  <si>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</si>
  <si>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</si>
  <si>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</si>
  <si>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</si>
  <si>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</si>
  <si>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</si>
  <si>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</si>
  <si>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</si>
  <si>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</si>
  <si>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</si>
  <si>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</si>
  <si>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</si>
  <si>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</si>
  <si>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</si>
  <si>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</si>
  <si>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</si>
  <si>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</si>
  <si>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</si>
  <si>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</si>
  <si>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</si>
  <si>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</si>
  <si>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</si>
  <si>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</si>
  <si>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</si>
  <si>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</si>
  <si>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</si>
  <si>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</si>
  <si>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</si>
  <si>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</si>
  <si>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</si>
  <si>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</si>
  <si>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</si>
  <si>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</si>
  <si>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</si>
  <si>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</si>
  <si>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</si>
  <si>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</si>
  <si>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</si>
  <si>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</si>
  <si>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</si>
  <si>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</si>
  <si>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</si>
  <si>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</si>
  <si>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</si>
  <si>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</si>
  <si>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</si>
  <si>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</si>
  <si>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</si>
  <si>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</si>
  <si>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</si>
  <si>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</si>
  <si>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</si>
  <si>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</si>
  <si>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</si>
  <si>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</si>
  <si>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</si>
  <si>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</si>
  <si>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</si>
  <si>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</si>
  <si>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</si>
  <si>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</si>
  <si>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</si>
  <si>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</si>
  <si>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</si>
  <si>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</si>
  <si>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</si>
  <si>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</si>
  <si>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</si>
  <si>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</si>
  <si>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</si>
  <si>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</si>
  <si>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</si>
  <si>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</si>
  <si>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</si>
  <si>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</si>
  <si>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</si>
  <si>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</si>
  <si>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</si>
  <si>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</si>
  <si>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</si>
  <si>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</si>
  <si>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</si>
  <si>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</si>
  <si>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</si>
  <si>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</si>
  <si>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</si>
  <si>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</si>
  <si>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</si>
  <si>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</si>
  <si>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</si>
  <si>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</si>
  <si>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</si>
  <si>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</si>
  <si>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</si>
  <si>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</si>
  <si>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</si>
  <si>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</si>
  <si>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</si>
  <si>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</si>
  <si>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</si>
  <si>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</si>
  <si>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</si>
  <si>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</si>
  <si>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</si>
  <si>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</si>
  <si>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</si>
  <si>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</si>
  <si>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</si>
  <si>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</si>
  <si>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</si>
  <si>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</si>
  <si>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</si>
  <si>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</si>
  <si>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</si>
  <si>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</si>
  <si>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</si>
  <si>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</si>
  <si>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</si>
  <si>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</si>
  <si>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</si>
  <si>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</si>
  <si>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</si>
  <si>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</si>
  <si>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</si>
  <si>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</si>
  <si>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</si>
  <si>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</si>
  <si>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</si>
  <si>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</si>
  <si>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</si>
  <si>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</si>
  <si>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</si>
  <si>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</si>
  <si>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</si>
  <si>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</si>
  <si>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</si>
  <si>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</si>
  <si>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</si>
  <si>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</si>
  <si>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</si>
  <si>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</si>
  <si>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</si>
  <si>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</si>
  <si>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</si>
  <si>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</si>
  <si>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</si>
  <si>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</si>
  <si>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</si>
  <si>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</si>
  <si>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</si>
  <si>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</si>
  <si>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</si>
  <si>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</si>
  <si>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</si>
  <si>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</si>
  <si>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</si>
  <si>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</si>
  <si>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</si>
  <si>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</si>
  <si>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</si>
  <si>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</si>
  <si>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</si>
  <si>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</si>
  <si>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</si>
  <si>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</si>
  <si>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</si>
  <si>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</si>
  <si>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</si>
  <si>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</si>
  <si>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</si>
  <si>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</si>
  <si>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</si>
  <si>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</si>
  <si>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</si>
  <si>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</si>
  <si>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</si>
  <si>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</si>
  <si>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</si>
  <si>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</si>
  <si>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</si>
  <si>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</si>
  <si>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</si>
  <si>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</si>
  <si>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</si>
  <si>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</si>
  <si>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</si>
  <si>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</si>
  <si>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</si>
  <si>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</si>
  <si>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</si>
  <si>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</si>
  <si>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</si>
  <si>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</si>
  <si>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</si>
  <si>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</si>
  <si>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</si>
  <si>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</si>
  <si>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</si>
  <si>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</si>
  <si>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</si>
  <si>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</si>
  <si>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</si>
  <si>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</si>
  <si>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</si>
  <si>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</si>
  <si>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</si>
  <si>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</si>
  <si>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</si>
  <si>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</si>
  <si>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</si>
  <si>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</si>
  <si>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</si>
  <si>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</si>
  <si>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</si>
  <si>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</si>
  <si>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</si>
  <si>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</si>
  <si>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</si>
  <si>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</si>
  <si>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</si>
  <si>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</si>
  <si>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</si>
  <si>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</si>
  <si>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</si>
  <si>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</si>
  <si>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</si>
  <si>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</si>
  <si>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</si>
  <si>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</si>
  <si>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</si>
  <si>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</si>
  <si>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</si>
  <si>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</si>
  <si>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</si>
  <si>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</si>
  <si>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</si>
  <si>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</si>
  <si>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</si>
  <si>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</si>
  <si>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</si>
  <si>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</si>
  <si>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</si>
  <si>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</si>
  <si>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</si>
  <si>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</si>
  <si>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</si>
  <si>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</si>
  <si>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</si>
  <si>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</si>
  <si>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</si>
  <si>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</si>
  <si>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</si>
  <si>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</si>
  <si>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</si>
  <si>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</si>
  <si>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</si>
  <si>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</si>
  <si>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</si>
  <si>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</si>
  <si>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</si>
  <si>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</si>
  <si>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</si>
  <si>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</si>
  <si>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</si>
  <si>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</si>
  <si>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</si>
  <si>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</si>
  <si>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</si>
  <si>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</si>
  <si>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</si>
  <si>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</si>
  <si>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</si>
  <si>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</si>
  <si>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</si>
  <si>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</si>
  <si>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</si>
  <si>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</si>
  <si>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</si>
  <si>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</si>
  <si>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</si>
  <si>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</si>
  <si>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</si>
  <si>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</si>
  <si>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</si>
  <si>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</si>
  <si>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</si>
  <si>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</si>
  <si>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</si>
  <si>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</si>
  <si>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</si>
  <si>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</si>
  <si>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</si>
  <si>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</si>
  <si>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</si>
  <si>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</si>
  <si>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</si>
  <si>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</si>
  <si>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</si>
  <si>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</si>
  <si>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</si>
  <si>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</si>
  <si>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</si>
  <si>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</si>
  <si>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</si>
  <si>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</si>
  <si>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</si>
  <si>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</si>
  <si>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</si>
  <si>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</si>
  <si>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</si>
  <si>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</si>
  <si>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</si>
  <si>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</si>
  <si>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</si>
  <si>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</si>
  <si>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</si>
  <si>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</si>
  <si>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</si>
  <si>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</si>
  <si>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</si>
  <si>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</si>
  <si>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</si>
  <si>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</si>
  <si>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</si>
  <si>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</si>
  <si>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</si>
  <si>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</si>
  <si>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</si>
  <si>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</si>
  <si>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</si>
  <si>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</si>
  <si>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</si>
  <si>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</si>
  <si>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</si>
  <si>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</si>
  <si>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</si>
  <si>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</si>
  <si>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</si>
  <si>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</si>
  <si>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</si>
  <si>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</si>
  <si>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</si>
  <si>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</si>
  <si>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</si>
  <si>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</si>
  <si>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</si>
  <si>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</si>
  <si>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</si>
  <si>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</si>
  <si>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</si>
  <si>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</si>
  <si>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</si>
  <si>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</si>
  <si>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</si>
  <si>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</si>
  <si>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</si>
  <si>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</si>
  <si>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</si>
  <si>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</si>
  <si>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</si>
  <si>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</si>
  <si>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</si>
  <si>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</si>
  <si>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</si>
  <si>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</si>
  <si>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</si>
  <si>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</si>
  <si>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</si>
  <si>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</si>
  <si>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</si>
  <si>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</si>
  <si>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</si>
  <si>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</si>
  <si>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</si>
  <si>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</si>
  <si>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</si>
  <si>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</si>
  <si>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</si>
  <si>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</si>
  <si>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</si>
  <si>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</si>
  <si>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</si>
  <si>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</si>
  <si>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</si>
  <si>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</si>
  <si>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</si>
  <si>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</si>
  <si>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</si>
  <si>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</si>
  <si>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</si>
  <si>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</si>
  <si>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</si>
  <si>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</si>
  <si>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</si>
  <si>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</si>
  <si>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</si>
  <si>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</si>
  <si>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</si>
  <si>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</si>
  <si>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</si>
  <si>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</si>
  <si>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</si>
  <si>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</si>
  <si>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</si>
  <si>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</si>
  <si>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</si>
  <si>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</si>
  <si>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</si>
  <si>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</si>
  <si>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</si>
  <si>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</si>
  <si>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</si>
  <si>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</si>
  <si>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</si>
  <si>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</si>
  <si>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</si>
  <si>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</si>
  <si>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</si>
  <si>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</si>
  <si>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</si>
  <si>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</si>
  <si>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</si>
  <si>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</si>
  <si>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</si>
  <si>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</si>
  <si>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</si>
  <si>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</si>
  <si>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</si>
  <si>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</si>
  <si>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</si>
  <si>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</si>
  <si>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</si>
  <si>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</si>
  <si>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</si>
  <si>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</si>
  <si>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</si>
  <si>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</si>
  <si>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</si>
  <si>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</si>
  <si>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</si>
  <si>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</si>
  <si>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</si>
  <si>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</si>
  <si>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</si>
  <si>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</si>
  <si>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</si>
  <si>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</si>
  <si>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</si>
  <si>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</si>
  <si>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</si>
  <si>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</si>
  <si>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</si>
  <si>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</si>
  <si>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</si>
  <si>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</si>
  <si>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</si>
  <si>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</si>
  <si>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</si>
  <si>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</si>
  <si>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</si>
  <si>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</si>
  <si>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</si>
  <si>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</si>
  <si>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</si>
  <si>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</si>
  <si>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</si>
  <si>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</si>
  <si>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</si>
  <si>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</si>
  <si>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</si>
  <si>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</si>
  <si>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</si>
  <si>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</si>
  <si>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</si>
  <si>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</si>
  <si>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</si>
  <si>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</si>
  <si>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</si>
  <si>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</si>
  <si>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</si>
  <si>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</si>
  <si>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</si>
  <si>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</si>
  <si>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</si>
  <si>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</si>
  <si>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</si>
  <si>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</si>
  <si>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</si>
  <si>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</si>
  <si>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</si>
  <si>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</si>
  <si>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</si>
  <si>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</si>
  <si>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</si>
  <si>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</si>
  <si>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</si>
  <si>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</si>
  <si>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</si>
  <si>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</si>
  <si>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</si>
  <si>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</si>
  <si>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</si>
  <si>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</si>
  <si>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</si>
  <si>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</si>
  <si>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</si>
  <si>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</si>
  <si>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</si>
  <si>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</si>
  <si>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</si>
  <si>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</si>
  <si>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</si>
  <si>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</si>
  <si>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</si>
  <si>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</si>
  <si>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</si>
  <si>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</si>
  <si>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</si>
  <si>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</si>
  <si>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</si>
  <si>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</si>
  <si>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</si>
  <si>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</si>
  <si>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</si>
  <si>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</si>
  <si>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</si>
  <si>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</si>
  <si>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</si>
  <si>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</si>
  <si>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</si>
  <si>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</si>
  <si>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</si>
  <si>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</si>
  <si>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</si>
  <si>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</si>
  <si>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</si>
  <si>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</si>
  <si>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</si>
  <si>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</si>
  <si>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</si>
  <si>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</si>
  <si>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</si>
  <si>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</si>
  <si>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</si>
  <si>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</si>
  <si>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</si>
  <si>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</si>
  <si>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</si>
  <si>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</si>
  <si>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</si>
  <si>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</si>
  <si>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</si>
  <si>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</si>
  <si>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</si>
  <si>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</si>
  <si>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</si>
  <si>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</si>
  <si>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</si>
  <si>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</si>
  <si>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</si>
  <si>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</si>
  <si>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</si>
  <si>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</si>
  <si>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</si>
  <si>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</si>
  <si>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</si>
  <si>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</si>
  <si>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</si>
  <si>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</si>
  <si>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</si>
  <si>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</si>
  <si>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</si>
  <si>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</si>
  <si>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</si>
  <si>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</si>
  <si>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</si>
  <si>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</si>
  <si>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</si>
  <si>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</si>
  <si>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</si>
  <si>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</si>
  <si>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</si>
  <si>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</si>
  <si>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</si>
  <si>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</si>
  <si>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</si>
  <si>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</si>
  <si>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</si>
  <si>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</si>
  <si>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</si>
  <si>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</si>
  <si>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</si>
  <si>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</si>
  <si>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</si>
  <si>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</si>
  <si>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</si>
  <si>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</si>
  <si>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</si>
  <si>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</si>
  <si>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</si>
  <si>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</si>
  <si>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</si>
  <si>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</si>
  <si>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</si>
  <si>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</si>
  <si>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</si>
  <si>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</si>
  <si>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</si>
  <si>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</si>
  <si>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</si>
  <si>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</si>
  <si>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</si>
  <si>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</si>
  <si>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</si>
  <si>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</si>
  <si>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</si>
  <si>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</si>
  <si>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</si>
  <si>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</si>
  <si>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</si>
  <si>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</si>
  <si>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</si>
  <si>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</si>
  <si>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</si>
  <si>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</si>
  <si>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</si>
  <si>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</si>
  <si>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</si>
  <si>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</si>
  <si>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</si>
  <si>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</si>
  <si>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</si>
  <si>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</si>
  <si>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</si>
  <si>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</si>
  <si>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</si>
  <si>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</si>
  <si>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</si>
  <si>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</si>
  <si>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</si>
  <si>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</si>
  <si>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</si>
  <si>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</si>
  <si>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</si>
  <si>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</si>
  <si>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</si>
  <si>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</si>
  <si>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</si>
  <si>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</si>
  <si>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</si>
  <si>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</si>
  <si>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</si>
  <si>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</si>
  <si>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</si>
  <si>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</si>
  <si>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</si>
  <si>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</si>
  <si>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</si>
  <si>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</si>
  <si>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</si>
  <si>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</si>
  <si>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</si>
  <si>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</si>
  <si>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</si>
  <si>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</si>
  <si>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</si>
  <si>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</si>
  <si>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</si>
  <si>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</si>
  <si>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</si>
  <si>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</si>
  <si>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</si>
  <si>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</si>
  <si>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</si>
  <si>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</si>
  <si>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</si>
  <si>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</si>
  <si>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</si>
  <si>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</si>
  <si>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</si>
  <si>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</si>
  <si>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</si>
  <si>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</si>
  <si>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</si>
  <si>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</si>
  <si>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</si>
  <si>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</si>
  <si>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</si>
  <si>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</si>
  <si>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</si>
  <si>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</si>
  <si>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</si>
  <si>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</si>
  <si>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</si>
  <si>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</si>
  <si>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</si>
  <si>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</si>
  <si>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</si>
  <si>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</si>
  <si>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</si>
  <si>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</si>
  <si>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</si>
  <si>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</si>
  <si>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</si>
  <si>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</si>
  <si>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</si>
  <si>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</si>
  <si>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</si>
  <si>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</si>
  <si>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</si>
  <si>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</si>
  <si>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</si>
  <si>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</si>
  <si>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</si>
  <si>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</si>
  <si>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</si>
  <si>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</si>
  <si>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</si>
  <si>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</si>
  <si>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</si>
  <si>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</si>
  <si>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</si>
  <si>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</si>
  <si>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</si>
  <si>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</si>
  <si>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</si>
  <si>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</si>
  <si>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</si>
  <si>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</si>
  <si>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</si>
  <si>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</si>
  <si>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</si>
  <si>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</si>
  <si>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</si>
  <si>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</si>
  <si>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</si>
  <si>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</si>
  <si>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</si>
  <si>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</si>
  <si>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</si>
  <si>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</si>
  <si>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</si>
  <si>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</si>
  <si>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</si>
  <si>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</si>
  <si>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</si>
  <si>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</si>
  <si>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</si>
  <si>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</si>
  <si>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</si>
  <si>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</si>
  <si>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</si>
  <si>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</si>
  <si>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</si>
  <si>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</si>
  <si>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</si>
  <si>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</si>
  <si>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</si>
  <si>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</si>
  <si>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</si>
  <si>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</si>
  <si>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</si>
  <si>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</si>
  <si>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</si>
  <si>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</si>
  <si>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</si>
  <si>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</si>
  <si>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</si>
  <si>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</si>
  <si>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</si>
  <si>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</si>
  <si>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</si>
  <si>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</si>
  <si>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</si>
  <si>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</si>
  <si>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</si>
  <si>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</si>
  <si>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</si>
  <si>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</si>
  <si>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</si>
  <si>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</si>
  <si>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</si>
  <si>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</si>
  <si>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</si>
  <si>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</si>
  <si>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</si>
  <si>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</si>
  <si>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</si>
  <si>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</si>
  <si>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</si>
  <si>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</si>
  <si>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</si>
  <si>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</si>
  <si>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</si>
  <si>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</si>
  <si>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</si>
  <si>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</si>
  <si>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</si>
  <si>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</si>
  <si>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</si>
  <si>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</si>
  <si>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</si>
  <si>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</si>
  <si>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</si>
  <si>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</si>
  <si>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</si>
  <si>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</si>
  <si>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</si>
  <si>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</si>
  <si>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</si>
  <si>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</si>
  <si>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</si>
  <si>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</si>
  <si>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</si>
  <si>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</si>
  <si>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</si>
  <si>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</si>
  <si>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</si>
  <si>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</si>
  <si>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</si>
  <si>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</si>
  <si>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</si>
  <si>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</si>
  <si>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</si>
  <si>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</si>
  <si>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</si>
  <si>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</si>
  <si>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</si>
  <si>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</si>
  <si>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</si>
  <si>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</si>
  <si>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</si>
  <si>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</si>
  <si>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</si>
  <si>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</si>
  <si>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</si>
  <si>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</si>
  <si>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</si>
  <si>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</si>
  <si>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</si>
  <si>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</si>
  <si>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</si>
  <si>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</si>
  <si>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</si>
  <si>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</si>
  <si>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</si>
  <si>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</si>
  <si>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</si>
  <si>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</si>
  <si>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</si>
  <si>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</si>
  <si>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</si>
  <si>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</si>
  <si>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</si>
  <si>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</si>
  <si>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</si>
  <si>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</si>
  <si>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</si>
  <si>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</si>
  <si>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</si>
  <si>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</si>
  <si>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</si>
  <si>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</si>
  <si>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</si>
  <si>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</si>
  <si>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</si>
  <si>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</si>
  <si>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</si>
  <si>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</si>
  <si>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</si>
  <si>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</si>
  <si>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</si>
  <si>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</si>
  <si>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</si>
  <si>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</si>
  <si>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</si>
  <si>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</si>
  <si>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</si>
  <si>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</si>
  <si>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</si>
  <si>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</si>
  <si>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</si>
  <si>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</si>
  <si>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</si>
  <si>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</si>
  <si>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</si>
  <si>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</si>
  <si>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</si>
  <si>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</si>
  <si>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</si>
  <si>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</si>
  <si>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</si>
  <si>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</si>
  <si>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</si>
  <si>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</si>
  <si>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</si>
  <si>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</si>
  <si>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</si>
  <si>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</si>
  <si>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</si>
  <si>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</si>
  <si>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</si>
  <si>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</si>
  <si>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</si>
  <si>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</si>
  <si>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</si>
  <si>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</si>
  <si>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</si>
  <si>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</si>
  <si>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</si>
  <si>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</si>
  <si>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</si>
  <si>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</si>
  <si>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</si>
  <si>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</si>
  <si>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</si>
  <si>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</si>
  <si>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</si>
  <si>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</si>
  <si>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</si>
  <si>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</si>
  <si>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</si>
  <si>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</si>
  <si>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</si>
  <si>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</si>
  <si>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</si>
  <si>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</si>
  <si>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</si>
  <si>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</si>
  <si>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</si>
  <si>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</si>
  <si>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</si>
  <si>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</si>
  <si>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</si>
  <si>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</si>
  <si>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</si>
  <si>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</si>
  <si>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</si>
  <si>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</si>
  <si>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</si>
  <si>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</si>
  <si>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</si>
  <si>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</si>
  <si>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</si>
  <si>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</si>
  <si>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</si>
  <si>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</si>
  <si>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</si>
  <si>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</si>
  <si>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</si>
  <si>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</si>
  <si>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</si>
  <si>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</si>
  <si>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</si>
  <si>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</si>
  <si>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</si>
  <si>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</si>
  <si>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</si>
  <si>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</si>
  <si>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</si>
  <si>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</si>
  <si>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</si>
  <si>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</si>
  <si>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</si>
  <si>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</si>
  <si>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</si>
  <si>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</si>
  <si>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</si>
  <si>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</si>
  <si>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</si>
  <si>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</si>
  <si>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</si>
  <si>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</si>
  <si>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</si>
  <si>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</si>
  <si>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</si>
  <si>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</si>
  <si>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</si>
  <si>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</si>
  <si>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</si>
  <si>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</si>
  <si>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</si>
  <si>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</si>
  <si>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</si>
  <si>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</si>
  <si>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</si>
  <si>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</si>
  <si>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</si>
  <si>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</si>
  <si>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</si>
  <si>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</si>
  <si>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</si>
  <si>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</si>
  <si>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</si>
  <si>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</si>
  <si>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</si>
  <si>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</si>
  <si>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</si>
  <si>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</si>
  <si>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</si>
  <si>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</si>
  <si>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</si>
  <si>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</si>
  <si>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</si>
  <si>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</si>
  <si>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</si>
  <si>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</si>
  <si>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</si>
  <si>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</si>
  <si>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</si>
  <si>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</si>
  <si>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</si>
  <si>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</si>
  <si>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</si>
  <si>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</si>
  <si>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</si>
  <si>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</si>
  <si>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</si>
  <si>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</si>
  <si>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</si>
  <si>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</si>
  <si>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</si>
  <si>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</si>
  <si>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</si>
  <si>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</si>
  <si>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</si>
  <si>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</si>
  <si>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</si>
  <si>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</si>
  <si>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</si>
  <si>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</si>
  <si>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</si>
  <si>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</si>
  <si>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</si>
  <si>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</si>
  <si>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</si>
  <si>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</si>
  <si>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</si>
  <si>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</si>
  <si>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</si>
  <si>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</si>
  <si>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</si>
  <si>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</si>
  <si>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</si>
  <si>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</si>
  <si>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</si>
  <si>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</si>
  <si>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</si>
  <si>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</si>
  <si>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</si>
  <si>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</si>
  <si>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</si>
  <si>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</si>
  <si>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</si>
  <si>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</si>
  <si>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</si>
  <si>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</si>
  <si>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</si>
  <si>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</si>
  <si>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</si>
  <si>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</si>
  <si>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</si>
  <si>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</si>
  <si>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</si>
  <si>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</si>
  <si>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</si>
  <si>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</si>
  <si>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</si>
  <si>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</si>
  <si>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</si>
  <si>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</si>
  <si>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</si>
  <si>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</si>
  <si>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</si>
  <si>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</si>
  <si>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</si>
  <si>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</si>
  <si>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</si>
  <si>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</si>
  <si>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</si>
  <si>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</si>
  <si>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</si>
  <si>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</si>
  <si>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</si>
  <si>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</si>
  <si>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</si>
  <si>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</si>
  <si>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</si>
  <si>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</si>
  <si>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</si>
  <si>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</si>
  <si>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</si>
  <si>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</si>
  <si>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</si>
  <si>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</si>
  <si>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</si>
  <si>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</si>
  <si>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</si>
  <si>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</si>
  <si>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</si>
  <si>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</si>
  <si>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</si>
  <si>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</si>
  <si>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</si>
  <si>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</si>
  <si>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</si>
  <si>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</si>
  <si>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</si>
  <si>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</si>
  <si>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</si>
  <si>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</si>
  <si>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</si>
  <si>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</si>
  <si>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</si>
  <si>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</si>
  <si>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</si>
  <si>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</si>
  <si>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</si>
  <si>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</si>
  <si>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</si>
  <si>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</si>
  <si>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</si>
  <si>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</si>
  <si>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</si>
  <si>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</si>
  <si>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</si>
  <si>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</si>
  <si>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</si>
  <si>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</si>
  <si>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</si>
  <si>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</si>
  <si>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</si>
  <si>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</si>
  <si>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</si>
  <si>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</si>
  <si>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</si>
  <si>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</si>
  <si>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</si>
  <si>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</si>
  <si>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</si>
  <si>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</si>
  <si>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</si>
  <si>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</si>
  <si>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</si>
  <si>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</si>
  <si>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</si>
  <si>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</si>
  <si>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</si>
  <si>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</si>
  <si>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</si>
  <si>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</si>
  <si>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</si>
  <si>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</si>
  <si>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</si>
  <si>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</si>
  <si>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</si>
  <si>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</si>
  <si>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</si>
  <si>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</si>
  <si>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</si>
  <si>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</si>
  <si>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</si>
  <si>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</si>
  <si>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</si>
  <si>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</si>
  <si>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</si>
  <si>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</si>
  <si>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</si>
  <si>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</si>
  <si>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</si>
  <si>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</si>
  <si>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</si>
  <si>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</si>
  <si>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</si>
  <si>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</si>
  <si>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</si>
  <si>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</si>
  <si>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</si>
  <si>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</si>
  <si>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</si>
  <si>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</si>
  <si>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</si>
  <si>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</si>
  <si>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</si>
  <si>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</si>
  <si>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</si>
  <si>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</si>
  <si>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</si>
  <si>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</si>
  <si>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</si>
  <si>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</si>
  <si>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</si>
  <si>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</si>
  <si>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</si>
  <si>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</si>
  <si>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</si>
  <si>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</si>
  <si>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</si>
  <si>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</si>
  <si>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</si>
  <si>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</si>
  <si>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</si>
  <si>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</si>
  <si>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</si>
  <si>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</si>
  <si>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</si>
  <si>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</si>
  <si>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</si>
  <si>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</si>
  <si>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</si>
  <si>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</si>
  <si>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</si>
  <si>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</si>
  <si>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</si>
  <si>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</si>
  <si>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</si>
  <si>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</si>
  <si>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</si>
  <si>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</si>
  <si>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</si>
  <si>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</si>
  <si>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</si>
  <si>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</si>
  <si>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</si>
  <si>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</si>
  <si>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</si>
  <si>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</si>
  <si>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</si>
  <si>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</si>
  <si>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</si>
  <si>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</si>
  <si>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</si>
  <si>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</si>
  <si>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</si>
  <si>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</si>
  <si>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</si>
  <si>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</si>
  <si>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</si>
  <si>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</si>
  <si>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</si>
  <si>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</si>
  <si>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</si>
  <si>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</si>
  <si>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</si>
  <si>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</si>
  <si>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</si>
  <si>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</si>
  <si>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</si>
  <si>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</si>
  <si>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</si>
  <si>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</si>
  <si>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</si>
  <si>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</si>
  <si>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</si>
  <si>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</si>
  <si>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</si>
  <si>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</si>
  <si>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</si>
  <si>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</si>
  <si>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</si>
  <si>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</si>
  <si>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</si>
  <si>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</si>
  <si>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</si>
  <si>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</si>
  <si>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</si>
  <si>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</si>
  <si>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</si>
  <si>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</si>
  <si>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</si>
  <si>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</si>
  <si>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</si>
  <si>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</si>
  <si>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</si>
  <si>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</si>
  <si>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</si>
  <si>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</si>
  <si>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</si>
  <si>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</si>
  <si>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</si>
  <si>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</si>
  <si>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</si>
  <si>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</si>
  <si>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</si>
  <si>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</si>
  <si>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</si>
  <si>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</si>
  <si>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</si>
  <si>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</si>
  <si>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</si>
  <si>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</si>
  <si>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</si>
  <si>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</si>
  <si>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</si>
  <si>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</si>
  <si>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</si>
  <si>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</si>
  <si>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</si>
  <si>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</si>
  <si>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</si>
  <si>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</si>
  <si>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</si>
  <si>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</si>
  <si>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</si>
  <si>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</si>
  <si>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</si>
  <si>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</si>
  <si>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</si>
  <si>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</si>
  <si>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</si>
  <si>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</si>
  <si>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</si>
  <si>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</si>
  <si>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</si>
  <si>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</si>
  <si>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</si>
  <si>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</si>
  <si>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</si>
  <si>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</si>
  <si>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</si>
  <si>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</si>
  <si>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</si>
  <si>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</si>
  <si>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</si>
  <si>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</si>
  <si>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</si>
  <si>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</si>
  <si>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</si>
  <si>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</si>
  <si>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</si>
  <si>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</si>
  <si>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</si>
  <si>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</si>
  <si>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</si>
  <si>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</si>
  <si>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</si>
  <si>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</si>
  <si>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</si>
  <si>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</si>
  <si>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</si>
  <si>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</si>
  <si>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</si>
  <si>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</si>
  <si>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</si>
  <si>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</si>
  <si>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</si>
  <si>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</si>
  <si>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</si>
  <si>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</si>
  <si>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</si>
  <si>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</si>
  <si>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</si>
  <si>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</si>
  <si>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</si>
  <si>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</si>
  <si>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</si>
  <si>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</si>
  <si>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</si>
  <si>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</si>
  <si>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</si>
  <si>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</si>
  <si>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</si>
  <si>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</si>
  <si>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</si>
  <si>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</si>
  <si>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</si>
  <si>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</si>
  <si>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</si>
  <si>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</si>
  <si>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</si>
  <si>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</si>
  <si>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</si>
  <si>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</si>
  <si>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</si>
  <si>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</si>
  <si>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</si>
  <si>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</si>
  <si>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</si>
  <si>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</si>
  <si>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</si>
  <si>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</si>
  <si>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</si>
  <si>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</si>
  <si>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</si>
  <si>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</si>
  <si>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</si>
  <si>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</si>
  <si>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</si>
  <si>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</si>
  <si>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</si>
  <si>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</si>
  <si>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</si>
  <si>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</si>
  <si>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</si>
  <si>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</si>
  <si>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</si>
  <si>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</si>
  <si>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</si>
  <si>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</si>
  <si>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</si>
  <si>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</si>
  <si>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</si>
  <si>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</si>
  <si>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</si>
  <si>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</si>
  <si>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</si>
  <si>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</si>
  <si>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</si>
  <si>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</si>
  <si>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</si>
  <si>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</si>
  <si>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</si>
  <si>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</si>
  <si>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</si>
  <si>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</si>
  <si>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</si>
  <si>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</si>
  <si>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</si>
  <si>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</si>
  <si>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</si>
  <si>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</si>
  <si>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</si>
  <si>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</si>
  <si>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</si>
  <si>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</si>
  <si>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</si>
  <si>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</si>
  <si>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</si>
  <si>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</si>
  <si>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</si>
  <si>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</si>
  <si>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</si>
  <si>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</si>
  <si>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</si>
  <si>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</si>
  <si>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</si>
  <si>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</si>
  <si>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</si>
  <si>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</si>
  <si>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</si>
  <si>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</si>
  <si>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</si>
  <si>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</si>
  <si>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</si>
  <si>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</si>
  <si>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</si>
  <si>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</si>
  <si>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</si>
  <si>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</si>
  <si>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</si>
  <si>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</si>
  <si>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</si>
  <si>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</si>
  <si>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</si>
  <si>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</si>
  <si>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</si>
  <si>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</si>
  <si>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</si>
  <si>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</si>
  <si>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</si>
  <si>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</si>
  <si>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</si>
  <si>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</si>
  <si>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</si>
  <si>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</si>
  <si>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</si>
  <si>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</si>
  <si>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</si>
  <si>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</si>
  <si>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</si>
  <si>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</si>
  <si>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</si>
  <si>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</si>
  <si>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</si>
  <si>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</si>
  <si>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</si>
  <si>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</si>
  <si>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</si>
  <si>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</si>
  <si>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</si>
  <si>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</si>
  <si>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</si>
  <si>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</si>
  <si>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</si>
  <si>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</si>
  <si>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</si>
  <si>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</si>
  <si>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</si>
  <si>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</si>
  <si>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</si>
  <si>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</si>
  <si>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</si>
  <si>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</si>
  <si>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</si>
  <si>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</si>
  <si>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</si>
  <si>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</si>
  <si>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</si>
  <si>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</si>
  <si>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</si>
  <si>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</si>
  <si>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</si>
  <si>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</si>
  <si>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</si>
  <si>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</si>
  <si>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</si>
  <si>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</si>
  <si>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</si>
  <si>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</si>
  <si>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</si>
  <si>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</si>
  <si>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</si>
  <si>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</si>
  <si>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</si>
  <si>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</si>
  <si>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</si>
  <si>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</si>
  <si>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</si>
  <si>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</si>
  <si>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</si>
  <si>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</si>
  <si>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</si>
  <si>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</si>
  <si>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</si>
  <si>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</si>
  <si>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</si>
  <si>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</si>
  <si>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</si>
  <si>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</si>
  <si>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</si>
  <si>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</si>
  <si>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</si>
  <si>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</si>
  <si>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</si>
  <si>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</si>
  <si>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</si>
  <si>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</si>
  <si>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</si>
  <si>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</si>
  <si>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</si>
  <si>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</si>
  <si>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</si>
  <si>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</si>
  <si>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</si>
  <si>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</si>
  <si>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</si>
  <si>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</si>
  <si>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</si>
  <si>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</si>
  <si>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</si>
  <si>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</si>
  <si>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</si>
  <si>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</si>
  <si>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</si>
  <si>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</si>
  <si>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</si>
  <si>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</si>
  <si>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</si>
  <si>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</si>
  <si>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</si>
  <si>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</si>
  <si>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</si>
  <si>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</si>
  <si>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</si>
  <si>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</si>
  <si>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</si>
  <si>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</si>
  <si>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</si>
  <si>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</si>
  <si>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</si>
  <si>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</si>
  <si>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</si>
  <si>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</si>
  <si>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</si>
  <si>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</si>
  <si>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</si>
  <si>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</si>
  <si>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</si>
  <si>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</si>
  <si>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</si>
  <si>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</si>
  <si>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</si>
  <si>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</si>
  <si>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</si>
  <si>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</si>
  <si>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</si>
  <si>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</si>
  <si>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</si>
  <si>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</si>
  <si>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</si>
  <si>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</si>
  <si>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</si>
  <si>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</si>
  <si>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</si>
  <si>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</si>
  <si>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</si>
  <si>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</si>
  <si>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</si>
  <si>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</si>
  <si>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</si>
  <si>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</si>
  <si>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</si>
  <si>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</si>
  <si>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</si>
  <si>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</si>
  <si>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</si>
  <si>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</si>
  <si>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</si>
  <si>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</si>
  <si>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</si>
  <si>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</si>
  <si>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</si>
  <si>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</si>
  <si>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</si>
  <si>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</si>
  <si>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</si>
  <si>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</si>
  <si>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</si>
  <si>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</si>
  <si>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</si>
  <si>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</si>
  <si>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</si>
  <si>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</si>
  <si>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</si>
  <si>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</si>
  <si>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</si>
  <si>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</si>
  <si>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</si>
  <si>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</si>
  <si>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</si>
  <si>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</si>
  <si>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</si>
  <si>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</si>
  <si>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</si>
  <si>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</si>
  <si>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</si>
  <si>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</si>
  <si>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</si>
  <si>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</si>
  <si>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</si>
  <si>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</si>
  <si>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</si>
  <si>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</si>
  <si>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</si>
  <si>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</si>
  <si>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</si>
  <si>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</si>
  <si>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</si>
  <si>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</si>
  <si>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</si>
  <si>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</si>
  <si>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</si>
  <si>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</si>
  <si>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</si>
  <si>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</si>
  <si>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</si>
  <si>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</si>
  <si>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</si>
  <si>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</si>
  <si>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</si>
  <si>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</si>
  <si>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</si>
  <si>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</si>
  <si>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</si>
  <si>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</si>
  <si>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</si>
  <si>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</si>
  <si>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</si>
  <si>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</si>
  <si>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</si>
  <si>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</si>
  <si>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</si>
  <si>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</si>
  <si>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</si>
  <si>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</si>
  <si>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</si>
  <si>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</si>
  <si>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</si>
  <si>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</si>
  <si>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</si>
  <si>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</si>
  <si>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</si>
  <si>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</si>
  <si>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</si>
  <si>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</si>
  <si>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</si>
  <si>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</si>
  <si>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</si>
  <si>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</si>
  <si>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</si>
  <si>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</si>
  <si>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</si>
  <si>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</si>
  <si>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</si>
  <si>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</si>
  <si>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</si>
  <si>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</si>
  <si>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</si>
  <si>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</si>
  <si>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</si>
  <si>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</si>
  <si>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</si>
  <si>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</si>
  <si>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</si>
  <si>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</si>
  <si>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</si>
  <si>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</si>
  <si>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</si>
  <si>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</si>
  <si>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</si>
  <si>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</si>
  <si>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</si>
  <si>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</si>
  <si>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</si>
  <si>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</si>
  <si>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</si>
  <si>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</si>
  <si>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</si>
  <si>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</si>
  <si>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</si>
  <si>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</si>
  <si>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</si>
  <si>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</si>
  <si>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</si>
  <si>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</si>
  <si>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</si>
  <si>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</si>
  <si>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</si>
  <si>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</si>
  <si>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</si>
  <si>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</si>
  <si>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</si>
  <si>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</si>
  <si>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</si>
  <si>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</si>
  <si>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</si>
  <si>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</si>
  <si>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</si>
  <si>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</si>
  <si>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</si>
  <si>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</si>
  <si>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</si>
  <si>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</si>
  <si>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</si>
  <si>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</si>
  <si>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</si>
  <si>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</si>
  <si>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</si>
  <si>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</si>
  <si>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</si>
  <si>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</si>
  <si>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</si>
  <si>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</si>
  <si>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</si>
  <si>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</si>
  <si>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</si>
  <si>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</si>
  <si>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</si>
  <si>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</si>
  <si>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</si>
  <si>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</si>
  <si>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</si>
  <si>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</si>
  <si>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</si>
  <si>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</si>
  <si>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</si>
  <si>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</si>
  <si>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</si>
  <si>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</si>
  <si>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</si>
  <si>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</si>
  <si>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</si>
  <si>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</si>
  <si>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</si>
  <si>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</si>
  <si>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</si>
  <si>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</si>
  <si>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</si>
  <si>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</si>
  <si>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</si>
  <si>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</si>
  <si>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</si>
  <si>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</si>
  <si>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</si>
  <si>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</si>
  <si>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</si>
  <si>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</si>
  <si>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</si>
  <si>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</si>
  <si>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</si>
  <si>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</si>
  <si>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</si>
  <si>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</si>
  <si>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</si>
  <si>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</si>
  <si>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</si>
  <si>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</si>
  <si>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</si>
  <si>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</si>
  <si>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</si>
  <si>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</si>
  <si>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</si>
  <si>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</si>
  <si>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</si>
  <si>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</si>
  <si>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</si>
  <si>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</si>
  <si>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</si>
  <si>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</si>
  <si>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</si>
  <si>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</si>
  <si>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</si>
  <si>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</si>
  <si>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</si>
  <si>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</si>
  <si>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</si>
  <si>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</si>
  <si>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</si>
  <si>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</si>
  <si>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</si>
  <si>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</si>
  <si>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</si>
  <si>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</si>
  <si>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</si>
  <si>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</si>
  <si>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</si>
  <si>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</si>
  <si>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</si>
  <si>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</si>
  <si>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</si>
  <si>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</si>
  <si>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</si>
  <si>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</si>
  <si>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</si>
  <si>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</si>
  <si>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</si>
  <si>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</si>
  <si>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</si>
  <si>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</si>
  <si>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</si>
  <si>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</si>
  <si>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</si>
  <si>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</si>
  <si>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</si>
  <si>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</si>
  <si>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</si>
  <si>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</si>
  <si>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</si>
  <si>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</si>
  <si>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</si>
  <si>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</si>
  <si>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</si>
  <si>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</si>
  <si>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</si>
  <si>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</si>
  <si>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</si>
  <si>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</si>
  <si>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</si>
  <si>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</si>
  <si>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</si>
  <si>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</si>
  <si>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</si>
  <si>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</si>
  <si>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</si>
  <si>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</si>
  <si>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</si>
  <si>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</si>
  <si>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</si>
  <si>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</si>
  <si>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</si>
  <si>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</si>
  <si>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</si>
  <si>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</si>
  <si>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</si>
  <si>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</si>
  <si>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</si>
  <si>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</si>
  <si>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</si>
  <si>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</si>
  <si>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</si>
  <si>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</si>
  <si>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</si>
  <si>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</si>
  <si>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</si>
  <si>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</si>
  <si>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</si>
  <si>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</si>
  <si>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</si>
  <si>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</si>
  <si>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</si>
  <si>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</si>
  <si>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</si>
  <si>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</si>
  <si>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</si>
  <si>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</si>
  <si>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</si>
  <si>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</si>
  <si>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</si>
  <si>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</si>
  <si>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</si>
  <si>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</si>
  <si>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</si>
  <si>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</si>
  <si>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</si>
  <si>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</si>
  <si>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</si>
  <si>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</si>
  <si>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</si>
  <si>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</si>
  <si>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</si>
  <si>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</si>
  <si>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</si>
  <si>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</si>
  <si>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</si>
  <si>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</si>
  <si>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</si>
  <si>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</si>
  <si>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</si>
  <si>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</si>
  <si>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</si>
  <si>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</si>
  <si>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</si>
  <si>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</si>
  <si>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</si>
  <si>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</si>
  <si>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</si>
  <si>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</si>
  <si>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</si>
  <si>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</si>
  <si>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</si>
  <si>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</si>
  <si>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</si>
  <si>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</si>
  <si>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</si>
  <si>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</si>
  <si>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</si>
  <si>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</si>
  <si>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</si>
  <si>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</si>
  <si>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</si>
  <si>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</si>
  <si>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</si>
  <si>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</si>
  <si>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</si>
  <si>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</si>
  <si>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</si>
  <si>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</si>
  <si>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</si>
  <si>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</si>
  <si>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</si>
  <si>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</si>
  <si>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</si>
  <si>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</si>
  <si>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</si>
  <si>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</si>
  <si>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</si>
  <si>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</si>
  <si>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</si>
  <si>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</si>
  <si>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</si>
  <si>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</si>
  <si>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</si>
  <si>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</si>
  <si>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</si>
  <si>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</si>
  <si>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</si>
  <si>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</si>
  <si>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</si>
  <si>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</si>
  <si>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</si>
  <si>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</si>
  <si>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</si>
  <si>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</si>
  <si>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</si>
  <si>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</si>
  <si>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</si>
  <si>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</si>
  <si>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</si>
  <si>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</si>
  <si>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</si>
  <si>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</si>
  <si>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</si>
  <si>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</si>
  <si>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</si>
  <si>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</si>
  <si>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</si>
  <si>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</si>
  <si>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</si>
  <si>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</si>
  <si>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</si>
  <si>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</si>
  <si>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</si>
  <si>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</si>
  <si>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</si>
  <si>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</si>
  <si>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</si>
  <si>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</si>
  <si>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</si>
  <si>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</si>
  <si>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</si>
  <si>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</si>
  <si>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</si>
  <si>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</si>
  <si>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</si>
  <si>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</si>
  <si>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</si>
  <si>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</si>
  <si>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</si>
  <si>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</si>
  <si>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</si>
  <si>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</si>
  <si>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</si>
  <si>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</si>
  <si>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</si>
  <si>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</si>
  <si>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</si>
  <si>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</si>
  <si>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</si>
  <si>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</si>
  <si>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</si>
  <si>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</si>
  <si>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</si>
  <si>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</si>
  <si>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</si>
  <si>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</si>
  <si>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</si>
  <si>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</si>
  <si>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</si>
  <si>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</si>
  <si>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</si>
  <si>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</si>
  <si>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</si>
  <si>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</si>
  <si>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</si>
  <si>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</si>
  <si>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</si>
  <si>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</si>
  <si>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</si>
  <si>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</si>
  <si>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</si>
  <si>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</si>
  <si>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</si>
  <si>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</si>
  <si>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</si>
  <si>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</si>
  <si>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</si>
  <si>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</si>
  <si>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</si>
  <si>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</si>
  <si>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</si>
  <si>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</si>
  <si>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</si>
  <si>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</si>
  <si>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</si>
  <si>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</si>
  <si>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</si>
  <si>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</si>
  <si>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</si>
  <si>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</si>
  <si>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</si>
  <si>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</si>
  <si>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</si>
  <si>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</si>
  <si>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</si>
  <si>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</si>
  <si>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</si>
  <si>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</si>
  <si>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</si>
  <si>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</si>
  <si>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</si>
  <si>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</si>
  <si>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</si>
  <si>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</si>
  <si>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</si>
  <si>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</si>
  <si>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</si>
  <si>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</si>
  <si>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</si>
  <si>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</si>
  <si>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</si>
  <si>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</si>
  <si>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</si>
  <si>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</si>
  <si>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</si>
  <si>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</si>
  <si>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</si>
  <si>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</si>
  <si>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</si>
  <si>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</si>
  <si>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</si>
  <si>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</si>
  <si>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</si>
  <si>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</si>
  <si>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</si>
  <si>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</si>
  <si>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</si>
  <si>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</si>
  <si>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</si>
  <si>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</si>
  <si>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</si>
  <si>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</si>
  <si>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</si>
  <si>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</si>
  <si>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</si>
  <si>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</si>
  <si>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</si>
  <si>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</si>
  <si>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</si>
  <si>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</si>
  <si>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</si>
  <si>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</si>
  <si>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</si>
  <si>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</si>
  <si>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</si>
  <si>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</si>
  <si>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</si>
  <si>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</si>
  <si>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</si>
  <si>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</si>
  <si>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</si>
  <si>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</si>
  <si>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</si>
  <si>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</si>
  <si>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</si>
  <si>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</si>
  <si>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</si>
  <si>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</si>
  <si>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</si>
  <si>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</si>
  <si>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</si>
  <si>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</si>
  <si>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</si>
  <si>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</si>
  <si>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</si>
  <si>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</si>
  <si>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</si>
  <si>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</si>
  <si>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</si>
  <si>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</si>
  <si>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</si>
  <si>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</si>
  <si>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</si>
  <si>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</si>
  <si>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</si>
  <si>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</si>
  <si>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</si>
  <si>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</si>
  <si>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</si>
  <si>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</si>
  <si>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</si>
  <si>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</si>
  <si>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</si>
  <si>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</si>
  <si>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</si>
  <si>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</si>
  <si>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</si>
  <si>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</si>
  <si>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</si>
  <si>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</si>
  <si>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</si>
  <si>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</si>
  <si>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</si>
  <si>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</si>
  <si>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</si>
  <si>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</si>
  <si>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</si>
  <si>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</si>
  <si>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</si>
  <si>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</si>
  <si>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</si>
  <si>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</si>
  <si>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</si>
  <si>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</si>
  <si>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</si>
  <si>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</si>
  <si>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</si>
  <si>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</si>
  <si>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</si>
  <si>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</si>
  <si>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</si>
  <si>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</si>
  <si>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</si>
  <si>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</si>
  <si>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</si>
  <si>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</si>
  <si>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</si>
  <si>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</si>
  <si>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</si>
  <si>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</si>
  <si>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</si>
  <si>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</si>
  <si>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</si>
  <si>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</si>
  <si>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</si>
  <si>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</si>
  <si>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</si>
  <si>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</si>
  <si>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</si>
  <si>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</si>
  <si>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</si>
  <si>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</si>
  <si>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</si>
  <si>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</si>
  <si>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</si>
  <si>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</si>
  <si>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</si>
  <si>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</si>
  <si>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</si>
  <si>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</si>
  <si>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</si>
  <si>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</si>
  <si>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</si>
  <si>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</si>
  <si>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</si>
  <si>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</si>
  <si>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</si>
  <si>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</si>
  <si>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</si>
  <si>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</si>
  <si>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</si>
  <si>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</si>
  <si>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</si>
  <si>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</si>
  <si>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</si>
  <si>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</si>
  <si>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</si>
  <si>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</si>
  <si>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</si>
  <si>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</si>
  <si>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</si>
  <si>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</si>
  <si>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</si>
  <si>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</si>
  <si>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</si>
  <si>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</si>
  <si>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</si>
  <si>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</si>
  <si>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</si>
  <si>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</si>
  <si>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</si>
  <si>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</si>
  <si>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</si>
  <si>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</si>
  <si>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</si>
  <si>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</si>
  <si>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</si>
  <si>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</si>
  <si>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</si>
  <si>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</si>
  <si>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</si>
  <si>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</si>
  <si>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</si>
  <si>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</si>
  <si>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</si>
  <si>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</si>
  <si>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</si>
  <si>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</si>
  <si>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</si>
  <si>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</si>
  <si>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</si>
  <si>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</si>
  <si>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</si>
  <si>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</si>
  <si>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</si>
  <si>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</si>
  <si>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</si>
  <si>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</si>
  <si>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</si>
  <si>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</si>
  <si>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</si>
  <si>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</si>
  <si>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</si>
  <si>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</si>
  <si>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</si>
  <si>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</si>
  <si>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</si>
  <si>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</si>
  <si>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</si>
  <si>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</si>
  <si>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</si>
  <si>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</si>
  <si>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</si>
  <si>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</si>
  <si>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</si>
  <si>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</si>
  <si>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</si>
  <si>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</si>
  <si>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</si>
  <si>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</si>
  <si>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</si>
  <si>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</si>
  <si>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</si>
  <si>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</si>
  <si>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</si>
  <si>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</si>
  <si>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</si>
  <si>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</si>
  <si>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</si>
  <si>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</si>
  <si>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</si>
  <si>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</si>
  <si>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</si>
  <si>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</si>
  <si>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</si>
  <si>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</si>
  <si>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</si>
  <si>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</si>
  <si>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</si>
  <si>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</si>
  <si>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</si>
  <si>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</si>
  <si>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</si>
  <si>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</si>
  <si>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</si>
  <si>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</si>
  <si>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</si>
  <si>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</si>
  <si>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</si>
  <si>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</si>
  <si>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</si>
  <si>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</si>
  <si>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</si>
  <si>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</si>
  <si>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</si>
  <si>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</si>
  <si>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</si>
  <si>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</si>
  <si>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</si>
  <si>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</si>
  <si>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</si>
  <si>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</si>
  <si>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</si>
  <si>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</si>
  <si>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</si>
  <si>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</si>
  <si>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</si>
  <si>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</si>
  <si>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</si>
  <si>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</si>
  <si>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</si>
  <si>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</si>
  <si>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</si>
  <si>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</si>
  <si>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</si>
  <si>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</si>
  <si>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</si>
  <si>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</si>
  <si>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</si>
  <si>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</si>
  <si>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</si>
  <si>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</si>
  <si>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</si>
  <si>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</si>
  <si>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</si>
  <si>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</si>
  <si>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</si>
  <si>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</si>
  <si>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</si>
  <si>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</si>
  <si>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</si>
  <si>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</si>
  <si>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</si>
  <si>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</si>
  <si>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</si>
  <si>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</si>
  <si>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</si>
  <si>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</si>
  <si>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</si>
  <si>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</si>
  <si>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</si>
  <si>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</si>
  <si>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</si>
  <si>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</si>
  <si>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</si>
  <si>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</si>
  <si>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</si>
  <si>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</si>
  <si>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</si>
  <si>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</si>
  <si>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</si>
  <si>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</si>
  <si>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</si>
  <si>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</si>
  <si>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</si>
  <si>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</si>
  <si>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</si>
  <si>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</si>
  <si>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</si>
  <si>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</si>
  <si>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</si>
  <si>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</si>
  <si>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</si>
  <si>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</si>
  <si>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</si>
  <si>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</si>
  <si>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</si>
  <si>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</si>
  <si>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</si>
  <si>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</si>
  <si>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</si>
  <si>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</si>
  <si>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</si>
  <si>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</si>
  <si>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</si>
  <si>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</si>
  <si>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</si>
  <si>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</si>
  <si>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</si>
  <si>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</si>
  <si>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</si>
  <si>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</si>
  <si>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</si>
  <si>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</si>
  <si>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</si>
  <si>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</si>
  <si>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</si>
  <si>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</si>
  <si>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</si>
  <si>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</si>
  <si>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</si>
  <si>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</si>
  <si>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</si>
  <si>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</si>
  <si>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</si>
  <si>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</si>
  <si>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</si>
  <si>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</si>
  <si>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</si>
  <si>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</si>
  <si>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</si>
  <si>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</si>
  <si>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</si>
  <si>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</si>
  <si>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</si>
  <si>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</si>
  <si>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</si>
  <si>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</si>
  <si>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</si>
  <si>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</si>
  <si>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</si>
  <si>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</si>
  <si>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</si>
  <si>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</si>
  <si>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</si>
  <si>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</si>
  <si>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</si>
  <si>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</si>
  <si>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</si>
  <si>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</si>
  <si>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</si>
  <si>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</si>
  <si>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</si>
  <si>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</si>
  <si>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</si>
  <si>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</si>
  <si>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</si>
  <si>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</si>
  <si>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</si>
  <si>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</si>
  <si>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</si>
  <si>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</si>
  <si>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</si>
  <si>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</si>
  <si>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</si>
  <si>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</si>
  <si>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</si>
  <si>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</si>
  <si>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</si>
  <si>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</si>
  <si>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</si>
  <si>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</si>
  <si>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</si>
  <si>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</si>
  <si>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</si>
  <si>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</si>
  <si>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</si>
  <si>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</si>
  <si>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</si>
  <si>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</si>
  <si>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</si>
  <si>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</si>
  <si>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</si>
  <si>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</si>
  <si>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</si>
  <si>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</si>
  <si>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</si>
  <si>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</si>
  <si>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</si>
  <si>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</si>
  <si>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</si>
  <si>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</si>
  <si>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</si>
  <si>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</si>
  <si>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</si>
  <si>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</si>
  <si>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</si>
  <si>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</si>
  <si>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</si>
  <si>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</si>
  <si>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</si>
  <si>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</si>
  <si>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</si>
  <si>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</si>
  <si>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</si>
  <si>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</si>
  <si>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</si>
  <si>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</si>
  <si>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</si>
  <si>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</si>
  <si>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</si>
  <si>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</si>
  <si>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</si>
  <si>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</si>
  <si>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</si>
  <si>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</si>
  <si>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</si>
  <si>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</si>
  <si>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</si>
  <si>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</si>
  <si>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</si>
  <si>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</si>
  <si>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</si>
  <si>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</si>
  <si>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</si>
  <si>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</si>
  <si>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</si>
  <si>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</si>
  <si>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</si>
  <si>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</si>
  <si>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</si>
  <si>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</si>
  <si>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</si>
  <si>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</si>
  <si>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</si>
  <si>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</si>
  <si>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</si>
  <si>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</si>
  <si>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</si>
  <si>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</si>
  <si>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</si>
  <si>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</si>
  <si>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</si>
  <si>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</si>
  <si>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</si>
  <si>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</si>
  <si>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</si>
  <si>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</si>
  <si>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</si>
  <si>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</si>
  <si>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</si>
  <si>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</si>
  <si>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</si>
  <si>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</si>
  <si>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</si>
  <si>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</si>
  <si>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</si>
  <si>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</si>
  <si>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</si>
  <si>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</si>
  <si>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</si>
  <si>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</si>
  <si>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</si>
  <si>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</si>
  <si>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</si>
  <si>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</si>
  <si>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</si>
  <si>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</si>
  <si>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</si>
  <si>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</si>
  <si>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</si>
  <si>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</si>
  <si>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</si>
  <si>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</si>
  <si>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</si>
  <si>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</si>
  <si>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</si>
  <si>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</si>
  <si>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</si>
  <si>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</si>
  <si>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</si>
  <si>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</si>
  <si>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</si>
  <si>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</si>
  <si>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</si>
  <si>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</si>
  <si>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</si>
  <si>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</si>
  <si>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</si>
  <si>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</si>
  <si>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</si>
  <si>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</si>
  <si>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</si>
  <si>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</si>
  <si>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</si>
  <si>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</si>
  <si>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</si>
  <si>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</si>
  <si>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</si>
  <si>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</si>
  <si>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</si>
  <si>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</si>
  <si>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</si>
  <si>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</si>
  <si>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</si>
  <si>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</si>
  <si>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</si>
  <si>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</si>
  <si>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</si>
  <si>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</si>
  <si>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</si>
  <si>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</si>
  <si>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</si>
  <si>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</si>
  <si>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</si>
  <si>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</si>
  <si>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</si>
  <si>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</si>
  <si>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</si>
  <si>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</si>
  <si>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</si>
  <si>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</si>
  <si>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</si>
  <si>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</si>
  <si>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</si>
  <si>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</si>
  <si>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</si>
  <si>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</si>
  <si>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</si>
  <si>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</si>
  <si>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</si>
  <si>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</si>
  <si>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</si>
  <si>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</si>
  <si>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</si>
  <si>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</si>
  <si>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</si>
  <si>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</si>
  <si>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</si>
  <si>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</si>
  <si>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</si>
  <si>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</si>
  <si>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</si>
  <si>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</si>
  <si>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</si>
  <si>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</si>
  <si>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</si>
  <si>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</si>
  <si>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</si>
  <si>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</si>
  <si>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</si>
  <si>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</si>
  <si>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</si>
  <si>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</si>
  <si>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</si>
  <si>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</si>
  <si>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</si>
  <si>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</si>
  <si>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</si>
  <si>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</si>
  <si>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</si>
  <si>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</si>
  <si>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</si>
  <si>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</si>
  <si>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</si>
  <si>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</si>
  <si>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</si>
  <si>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</si>
  <si>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</si>
  <si>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</si>
  <si>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</si>
  <si>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</si>
  <si>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</si>
  <si>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</si>
  <si>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</si>
  <si>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</si>
  <si>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</si>
  <si>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</si>
  <si>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</si>
  <si>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</si>
  <si>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</si>
  <si>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</si>
  <si>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</si>
  <si>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</si>
  <si>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</si>
  <si>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</si>
  <si>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</si>
  <si>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</si>
  <si>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</si>
  <si>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</si>
  <si>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</si>
  <si>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</si>
  <si>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</si>
  <si>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</si>
  <si>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</si>
  <si>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</si>
  <si>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</si>
  <si>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</si>
  <si>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</si>
  <si>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</si>
  <si>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</si>
  <si>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</si>
  <si>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</si>
  <si>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</si>
  <si>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</si>
  <si>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</si>
  <si>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</si>
  <si>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</si>
  <si>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</si>
  <si>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</si>
  <si>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</si>
  <si>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</si>
  <si>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</si>
  <si>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</si>
  <si>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</si>
  <si>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</si>
  <si>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</si>
  <si>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</si>
  <si>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</si>
  <si>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</si>
  <si>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</si>
  <si>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</si>
  <si>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</si>
  <si>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</si>
  <si>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</si>
  <si>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</si>
  <si>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</si>
  <si>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</si>
  <si>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</si>
  <si>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</si>
  <si>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</si>
  <si>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</si>
  <si>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</si>
  <si>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</si>
  <si>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</si>
  <si>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</si>
  <si>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</si>
  <si>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</si>
  <si>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</si>
  <si>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</si>
  <si>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</si>
  <si>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</si>
  <si>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</si>
  <si>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</si>
  <si>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</si>
  <si>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</si>
  <si>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</si>
  <si>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</si>
  <si>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</si>
  <si>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</si>
  <si>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</si>
  <si>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</si>
  <si>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</si>
  <si>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</si>
  <si>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</si>
  <si>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</si>
  <si>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</si>
  <si>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</si>
  <si>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</si>
  <si>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</si>
  <si>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</si>
  <si>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</si>
  <si>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</si>
  <si>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</si>
  <si>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</si>
  <si>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</si>
  <si>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</si>
  <si>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</si>
  <si>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</si>
  <si>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</si>
  <si>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</si>
  <si>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</si>
  <si>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</si>
  <si>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</si>
  <si>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</si>
  <si>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</si>
  <si>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</si>
  <si>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</si>
  <si>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</si>
  <si>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</si>
  <si>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</si>
  <si>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</si>
  <si>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</si>
  <si>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</si>
  <si>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</si>
  <si>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</si>
  <si>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</si>
  <si>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</si>
  <si>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</si>
  <si>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</si>
  <si>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</si>
  <si>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</si>
  <si>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</si>
  <si>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</si>
  <si>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</si>
  <si>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</si>
  <si>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</si>
  <si>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</si>
  <si>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</si>
  <si>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</si>
  <si>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</si>
  <si>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</si>
  <si>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</si>
  <si>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</si>
  <si>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</si>
  <si>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</si>
  <si>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</si>
  <si>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</si>
  <si>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</si>
  <si>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</si>
  <si>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</si>
  <si>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</si>
  <si>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</si>
  <si>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</si>
  <si>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</si>
  <si>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</si>
  <si>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</si>
  <si>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</si>
  <si>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</si>
  <si>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</si>
  <si>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</si>
  <si>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</si>
  <si>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</si>
  <si>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</si>
  <si>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</si>
  <si>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</si>
  <si>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</si>
  <si>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</si>
  <si>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</si>
  <si>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</si>
  <si>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</si>
  <si>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</si>
  <si>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</si>
  <si>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</si>
  <si>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</si>
  <si>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</si>
  <si>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</si>
  <si>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</si>
  <si>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</si>
  <si>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</si>
  <si>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</si>
  <si>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</si>
  <si>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</si>
  <si>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</si>
  <si>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</si>
  <si>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</si>
  <si>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</si>
  <si>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</si>
  <si>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</si>
  <si>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</si>
  <si>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</si>
  <si>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</si>
  <si>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</si>
  <si>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</si>
  <si>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</si>
  <si>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</si>
  <si>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</si>
  <si>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</si>
  <si>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</si>
  <si>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</si>
  <si>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</si>
  <si>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</si>
  <si>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</si>
  <si>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</si>
  <si>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</si>
  <si>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</si>
  <si>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</si>
  <si>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</si>
  <si>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</si>
  <si>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</si>
  <si>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</si>
  <si>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</si>
  <si>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</si>
  <si>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</si>
  <si>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</si>
  <si>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</si>
  <si>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</si>
  <si>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</si>
  <si>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</si>
  <si>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</si>
  <si>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</si>
  <si>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</si>
  <si>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</si>
  <si>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</si>
  <si>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</si>
  <si>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</si>
  <si>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</si>
  <si>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</si>
  <si>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</si>
  <si>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</si>
  <si>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</si>
  <si>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</si>
  <si>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</si>
  <si>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</si>
  <si>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</si>
  <si>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</si>
  <si>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</si>
  <si>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</si>
  <si>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</si>
  <si>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</si>
  <si>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</si>
  <si>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</si>
  <si>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</si>
  <si>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</si>
  <si>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</si>
  <si>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</si>
  <si>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</si>
  <si>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</si>
  <si>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</si>
  <si>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</si>
  <si>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</si>
  <si>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</si>
  <si>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</si>
  <si>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</si>
  <si>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</si>
  <si>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</si>
  <si>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</si>
  <si>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</si>
  <si>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</si>
  <si>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</si>
  <si>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</si>
  <si>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</si>
  <si>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</si>
  <si>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</si>
  <si>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</si>
  <si>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</si>
  <si>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</si>
  <si>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</si>
  <si>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</si>
  <si>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</si>
  <si>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</si>
  <si>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</si>
  <si>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</si>
  <si>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</si>
  <si>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</si>
  <si>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</si>
  <si>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</si>
  <si>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</si>
  <si>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</si>
  <si>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</si>
  <si>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</si>
  <si>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</si>
  <si>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</si>
  <si>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</si>
  <si>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</si>
  <si>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</si>
  <si>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</si>
  <si>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</si>
  <si>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</si>
  <si>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</si>
  <si>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</si>
  <si>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</si>
  <si>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</si>
  <si>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</si>
  <si>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</si>
  <si>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</si>
  <si>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</si>
  <si>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</si>
  <si>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</si>
  <si>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</si>
  <si>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</si>
  <si>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</si>
  <si>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</si>
  <si>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</si>
  <si>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</si>
  <si>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</si>
  <si>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</si>
  <si>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</si>
  <si>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</si>
  <si>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</si>
  <si>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</si>
  <si>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</si>
  <si>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</si>
  <si>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</si>
  <si>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</si>
  <si>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</si>
  <si>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</si>
  <si>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</si>
  <si>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</si>
  <si>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</si>
  <si>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</si>
  <si>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</si>
  <si>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</si>
  <si>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</si>
  <si>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</si>
  <si>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</si>
  <si>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</si>
  <si>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</si>
  <si>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</si>
  <si>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</si>
  <si>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</si>
  <si>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</si>
  <si>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</si>
  <si>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</si>
  <si>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</si>
  <si>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</si>
  <si>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</si>
  <si>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</si>
  <si>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</si>
  <si>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</si>
  <si>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</si>
  <si>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</si>
  <si>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</si>
  <si>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</si>
  <si>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</si>
  <si>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</si>
  <si>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</si>
  <si>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</si>
  <si>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</si>
  <si>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</si>
  <si>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</si>
  <si>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</si>
  <si>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</si>
  <si>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</si>
  <si>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</si>
  <si>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</si>
  <si>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</si>
  <si>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</si>
  <si>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</si>
  <si>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</si>
  <si>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</si>
  <si>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</si>
  <si>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</si>
  <si>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</si>
  <si>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</si>
  <si>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</si>
  <si>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</si>
  <si>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</si>
  <si>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</si>
  <si>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</si>
  <si>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</si>
  <si>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</si>
  <si>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</si>
  <si>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</si>
  <si>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</si>
  <si>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</si>
  <si>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</si>
  <si>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</si>
  <si>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</si>
  <si>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</si>
  <si>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</si>
  <si>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</si>
  <si>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</si>
  <si>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</si>
  <si>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</si>
  <si>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</si>
  <si>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</si>
  <si>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</si>
  <si>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</si>
  <si>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</si>
  <si>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</si>
  <si>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</si>
  <si>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</si>
  <si>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</si>
  <si>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</si>
  <si>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</si>
  <si>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</si>
  <si>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</si>
  <si>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</si>
  <si>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</si>
  <si>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</si>
  <si>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</si>
  <si>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</si>
  <si>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</si>
  <si>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</si>
  <si>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</si>
  <si>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</si>
  <si>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</si>
  <si>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</si>
  <si>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</si>
  <si>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</si>
  <si>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</si>
  <si>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</si>
  <si>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</si>
  <si>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</si>
  <si>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</si>
  <si>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</si>
  <si>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</si>
  <si>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</si>
  <si>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</si>
  <si>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</si>
  <si>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</si>
  <si>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</si>
  <si>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</si>
  <si>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</si>
  <si>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</si>
  <si>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</si>
  <si>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</si>
  <si>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</si>
  <si>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</si>
  <si>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</si>
  <si>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</si>
  <si>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</si>
  <si>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</si>
  <si>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</si>
  <si>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</si>
  <si>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</si>
  <si>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</si>
  <si>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</si>
  <si>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</si>
  <si>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</si>
  <si>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</si>
  <si>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</si>
  <si>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</si>
  <si>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</si>
  <si>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</si>
  <si>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</si>
  <si>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</si>
  <si>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</si>
  <si>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</si>
  <si>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</si>
  <si>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</si>
  <si>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</si>
  <si>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</si>
  <si>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</si>
  <si>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</si>
  <si>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</si>
  <si>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</si>
  <si>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</si>
  <si>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</si>
  <si>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</si>
  <si>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</si>
  <si>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</si>
  <si>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</si>
  <si>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</si>
  <si>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</si>
  <si>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</si>
  <si>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</si>
  <si>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</si>
  <si>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</si>
  <si>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</si>
  <si>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</si>
  <si>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</si>
  <si>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</si>
  <si>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</si>
  <si>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</si>
  <si>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</si>
  <si>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</si>
  <si>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</si>
  <si>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</si>
  <si>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</si>
  <si>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</si>
  <si>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</si>
  <si>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</si>
  <si>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</si>
  <si>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</si>
  <si>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</si>
  <si>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</si>
  <si>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</si>
  <si>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</si>
  <si>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</si>
  <si>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</si>
  <si>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</si>
  <si>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</si>
  <si>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</si>
  <si>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</si>
  <si>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</si>
  <si>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</si>
  <si>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</si>
  <si>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</si>
  <si>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</si>
  <si>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</si>
  <si>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</si>
  <si>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</si>
  <si>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</si>
  <si>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</si>
  <si>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</si>
  <si>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</si>
  <si>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</si>
  <si>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</si>
  <si>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</si>
  <si>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</si>
  <si>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</si>
  <si>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</si>
  <si>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</si>
  <si>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</si>
  <si>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</si>
  <si>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</si>
  <si>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</si>
  <si>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</si>
  <si>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</si>
  <si>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</si>
  <si>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</si>
  <si>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</si>
  <si>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</si>
  <si>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</si>
  <si>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</si>
  <si>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</si>
  <si>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</si>
  <si>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</si>
  <si>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</si>
  <si>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</si>
  <si>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</si>
  <si>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</si>
  <si>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</si>
  <si>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</si>
  <si>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</si>
  <si>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</si>
  <si>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</si>
  <si>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</si>
  <si>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</si>
  <si>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</si>
  <si>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</si>
  <si>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</si>
  <si>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</si>
  <si>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</si>
  <si>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</si>
  <si>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</si>
  <si>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</si>
  <si>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</si>
  <si>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</si>
  <si>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</si>
  <si>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</si>
  <si>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</si>
  <si>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</si>
  <si>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</si>
  <si>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</si>
  <si>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</si>
  <si>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</si>
  <si>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</si>
  <si>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</si>
  <si>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</si>
  <si>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</si>
  <si>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</si>
  <si>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</si>
  <si>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</si>
  <si>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</si>
  <si>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</si>
  <si>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</si>
  <si>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</si>
  <si>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</si>
  <si>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</si>
  <si>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</si>
  <si>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</si>
  <si>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</si>
  <si>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</si>
  <si>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</si>
  <si>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</si>
  <si>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</si>
  <si>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</si>
  <si>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</si>
  <si>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</si>
  <si>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</si>
  <si>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</si>
  <si>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</si>
  <si>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</si>
  <si>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</si>
  <si>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</si>
  <si>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</si>
  <si>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</si>
  <si>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</si>
  <si>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</si>
  <si>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</si>
  <si>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</si>
  <si>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</si>
  <si>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</si>
  <si>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</si>
  <si>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</si>
  <si>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</si>
  <si>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</si>
  <si>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</si>
  <si>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</si>
  <si>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</si>
  <si>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</si>
  <si>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</si>
  <si>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</si>
  <si>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</si>
  <si>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</si>
  <si>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</si>
  <si>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</si>
  <si>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</si>
  <si>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</si>
  <si>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</si>
  <si>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</si>
  <si>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</si>
  <si>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</si>
  <si>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</si>
  <si>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</si>
  <si>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</si>
  <si>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</si>
  <si>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</si>
  <si>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</si>
  <si>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</si>
  <si>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</si>
  <si>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</si>
  <si>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</si>
  <si>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</si>
  <si>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</si>
  <si>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</si>
  <si>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</si>
  <si>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</si>
  <si>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</si>
  <si>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</si>
  <si>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</si>
  <si>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</si>
  <si>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</si>
  <si>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</si>
  <si>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</si>
  <si>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</si>
  <si>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</si>
  <si>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</si>
  <si>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</si>
  <si>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</si>
  <si>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</si>
  <si>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</si>
  <si>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</si>
  <si>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</si>
  <si>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</si>
  <si>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</si>
  <si>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</si>
  <si>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</si>
  <si>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</si>
  <si>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</si>
  <si>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</si>
  <si>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</si>
  <si>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</si>
  <si>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</si>
  <si>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</si>
  <si>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</si>
  <si>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</si>
  <si>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</si>
  <si>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</si>
  <si>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</si>
  <si>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</si>
  <si>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</si>
  <si>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</si>
  <si>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</si>
  <si>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</si>
  <si>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</si>
  <si>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</si>
  <si>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</si>
  <si>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</si>
  <si>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</si>
  <si>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</si>
  <si>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</si>
  <si>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</si>
  <si>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</si>
  <si>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</si>
  <si>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</si>
  <si>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</si>
  <si>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</si>
  <si>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</si>
  <si>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</si>
  <si>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</si>
  <si>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</si>
  <si>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</si>
  <si>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</si>
  <si>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</si>
  <si>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</si>
  <si>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</si>
  <si>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</si>
  <si>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</si>
  <si>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</si>
  <si>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</si>
  <si>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</si>
  <si>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</si>
  <si>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</si>
  <si>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</si>
  <si>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</si>
  <si>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</si>
  <si>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</si>
  <si>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</si>
  <si>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</si>
  <si>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</si>
  <si>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</si>
  <si>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</si>
  <si>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</si>
  <si>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</si>
  <si>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</si>
  <si>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</si>
  <si>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</si>
  <si>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</si>
  <si>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</si>
  <si>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</si>
  <si>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</si>
  <si>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</si>
  <si>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</si>
  <si>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</si>
  <si>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</si>
  <si>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</si>
  <si>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</si>
  <si>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</si>
  <si>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</si>
  <si>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</si>
  <si>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</si>
  <si>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</si>
  <si>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</si>
  <si>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</si>
  <si>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</si>
  <si>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</si>
  <si>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</si>
  <si>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</si>
  <si>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</si>
  <si>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</si>
  <si>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</si>
  <si>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</si>
  <si>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</si>
  <si>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</si>
  <si>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</si>
  <si>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</si>
  <si>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</si>
  <si>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</si>
  <si>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</si>
  <si>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</si>
  <si>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</si>
  <si>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</si>
  <si>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</si>
  <si>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</si>
  <si>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</si>
  <si>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</si>
  <si>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</si>
  <si>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</si>
  <si>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</si>
  <si>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</si>
  <si>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</si>
  <si>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</si>
  <si>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</si>
  <si>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</si>
  <si>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</si>
  <si>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</si>
  <si>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</si>
  <si>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</si>
  <si>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</si>
  <si>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</si>
  <si>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</si>
  <si>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</si>
  <si>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</si>
  <si>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</si>
  <si>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</si>
  <si>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</si>
  <si>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</si>
  <si>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</si>
  <si>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</si>
  <si>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</si>
  <si>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</si>
  <si>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</si>
  <si>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</si>
  <si>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</si>
  <si>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</si>
  <si>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</si>
  <si>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</si>
  <si>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</si>
  <si>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</si>
  <si>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</si>
  <si>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</si>
  <si>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</si>
  <si>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</si>
  <si>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</si>
  <si>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</si>
  <si>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</si>
  <si>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</si>
  <si>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</si>
  <si>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</si>
  <si>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</si>
  <si>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</si>
  <si>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</si>
  <si>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</si>
  <si>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</si>
  <si>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</si>
  <si>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</si>
  <si>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</si>
  <si>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</si>
  <si>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</si>
  <si>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</si>
  <si>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</si>
  <si>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</si>
  <si>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</si>
  <si>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</si>
  <si>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</si>
  <si>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</si>
  <si>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</si>
  <si>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</si>
  <si>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</si>
  <si>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</si>
  <si>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</si>
  <si>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</si>
  <si>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</si>
  <si>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</si>
  <si>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</si>
  <si>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</si>
  <si>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</si>
  <si>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</si>
  <si>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</si>
  <si>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</si>
  <si>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</si>
  <si>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</si>
  <si>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</si>
  <si>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</si>
  <si>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</si>
  <si>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</si>
  <si>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</si>
  <si>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</si>
  <si>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</si>
  <si>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</si>
  <si>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</si>
  <si>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</si>
  <si>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</si>
  <si>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</si>
  <si>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</si>
  <si>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</si>
  <si>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</si>
  <si>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</si>
  <si>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</si>
  <si>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</si>
  <si>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</si>
  <si>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</si>
  <si>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</si>
  <si>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</si>
  <si>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</si>
  <si>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</si>
  <si>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</si>
  <si>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</si>
  <si>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</si>
  <si>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</si>
  <si>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</si>
  <si>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</si>
  <si>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</si>
  <si>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</si>
  <si>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</si>
  <si>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</si>
  <si>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</si>
  <si>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</si>
  <si>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</si>
  <si>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</si>
  <si>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</si>
  <si>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</si>
  <si>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</si>
  <si>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</si>
  <si>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</si>
  <si>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</si>
  <si>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</si>
  <si>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</si>
  <si>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</si>
  <si>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</si>
  <si>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</si>
  <si>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</si>
  <si>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</si>
  <si>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</si>
  <si>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</si>
  <si>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</si>
  <si>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</si>
  <si>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</si>
  <si>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</si>
  <si>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</si>
  <si>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</si>
  <si>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</si>
  <si>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</si>
  <si>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</si>
  <si>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</si>
  <si>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</si>
  <si>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</si>
  <si>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</si>
  <si>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</si>
  <si>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</si>
  <si>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</si>
  <si>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</si>
  <si>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</si>
  <si>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</si>
  <si>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</si>
  <si>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</si>
  <si>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</si>
  <si>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</si>
  <si>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</si>
  <si>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</si>
  <si>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</si>
  <si>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</si>
  <si>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</si>
  <si>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</si>
  <si>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</si>
  <si>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</si>
  <si>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</si>
  <si>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</si>
  <si>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</si>
  <si>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</si>
  <si>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</si>
  <si>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</si>
  <si>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</si>
  <si>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</si>
  <si>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</si>
  <si>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</si>
  <si>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</si>
  <si>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</si>
  <si>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</si>
  <si>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</si>
  <si>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</si>
  <si>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</si>
  <si>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</si>
  <si>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</si>
  <si>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</si>
  <si>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</si>
  <si>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</si>
  <si>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</si>
  <si>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</si>
  <si>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</si>
  <si>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</si>
  <si>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</si>
  <si>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</si>
  <si>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</si>
  <si>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</si>
  <si>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</si>
  <si>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</si>
  <si>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</si>
  <si>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</si>
  <si>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</si>
  <si>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</si>
  <si>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</si>
  <si>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</si>
  <si>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</si>
  <si>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</si>
  <si>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</si>
  <si>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</si>
  <si>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</si>
  <si>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</si>
  <si>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</si>
  <si>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</si>
  <si>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</si>
  <si>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</si>
  <si>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</si>
  <si>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</si>
  <si>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</si>
  <si>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</si>
  <si>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</si>
  <si>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</si>
  <si>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</si>
  <si>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</si>
  <si>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</si>
  <si>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</si>
  <si>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</si>
  <si>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</si>
  <si>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</si>
  <si>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</si>
  <si>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</si>
  <si>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</si>
  <si>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</si>
  <si>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</si>
  <si>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</si>
  <si>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</si>
  <si>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</si>
  <si>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</si>
  <si>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</si>
  <si>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</si>
  <si>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</si>
  <si>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</si>
  <si>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</si>
  <si>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</si>
  <si>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</si>
  <si>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</si>
  <si>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</si>
  <si>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</si>
  <si>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</si>
  <si>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</si>
  <si>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</si>
  <si>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</si>
  <si>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</si>
  <si>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</si>
  <si>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</si>
  <si>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</si>
  <si>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</si>
  <si>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</si>
  <si>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</si>
  <si>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</si>
  <si>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</si>
  <si>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</si>
  <si>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</si>
  <si>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</si>
  <si>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</si>
  <si>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</si>
  <si>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</si>
  <si>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</si>
  <si>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</si>
  <si>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</si>
  <si>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</si>
  <si>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</si>
  <si>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</si>
  <si>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</si>
  <si>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</si>
  <si>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</si>
  <si>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</si>
  <si>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</si>
  <si>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</si>
  <si>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</si>
  <si>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</si>
  <si>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</si>
  <si>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</si>
  <si>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</si>
  <si>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</si>
  <si>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</si>
  <si>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</si>
  <si>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</si>
  <si>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</si>
  <si>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</si>
  <si>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</si>
  <si>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</si>
  <si>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</si>
  <si>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</si>
  <si>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</si>
  <si>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</si>
  <si>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</si>
  <si>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</si>
  <si>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</si>
  <si>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</si>
  <si>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</si>
  <si>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</si>
  <si>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</si>
  <si>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</si>
  <si>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</si>
  <si>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</si>
  <si>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</si>
  <si>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</si>
  <si>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</si>
  <si>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</si>
  <si>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</si>
  <si>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</si>
  <si>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</si>
  <si>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</si>
  <si>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</si>
  <si>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</si>
  <si>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</si>
  <si>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</si>
  <si>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</si>
  <si>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</si>
  <si>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</si>
  <si>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</si>
  <si>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</si>
  <si>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</si>
  <si>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</si>
  <si>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</si>
  <si>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</si>
  <si>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</si>
  <si>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</si>
  <si>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</si>
  <si>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</si>
  <si>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</si>
  <si>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</si>
  <si>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</si>
  <si>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</si>
  <si>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</si>
  <si>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</si>
  <si>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</si>
  <si>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</si>
  <si>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</si>
  <si>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</si>
  <si>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</si>
  <si>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</si>
  <si>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</si>
  <si>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</si>
  <si>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</si>
  <si>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</si>
  <si>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</si>
  <si>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</si>
  <si>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</si>
  <si>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</si>
  <si>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</si>
  <si>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</si>
  <si>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</si>
  <si>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</si>
  <si>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</si>
  <si>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</si>
  <si>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</si>
  <si>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</si>
  <si>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</si>
  <si>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</si>
  <si>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</si>
  <si>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</si>
  <si>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</si>
  <si>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</si>
  <si>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</si>
  <si>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</si>
  <si>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</si>
  <si>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</si>
  <si>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</si>
  <si>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</si>
  <si>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</si>
  <si>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</si>
  <si>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</si>
  <si>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</si>
  <si>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</si>
  <si>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</si>
  <si>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</si>
  <si>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</si>
  <si>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</si>
  <si>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</si>
  <si>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</si>
  <si>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</si>
  <si>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</si>
  <si>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</si>
  <si>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</si>
  <si>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</si>
  <si>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</si>
  <si>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</si>
  <si>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</si>
  <si>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</si>
  <si>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</si>
  <si>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</si>
  <si>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</si>
  <si>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</si>
  <si>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</si>
  <si>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</si>
  <si>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</si>
  <si>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</si>
  <si>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</si>
  <si>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</si>
  <si>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</si>
  <si>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</si>
  <si>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</si>
  <si>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</si>
  <si>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</si>
  <si>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</si>
  <si>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</si>
  <si>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</si>
  <si>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</si>
  <si>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</si>
  <si>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</si>
  <si>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</si>
  <si>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</si>
  <si>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</si>
  <si>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</si>
  <si>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</si>
  <si>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</si>
  <si>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</si>
  <si>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</si>
  <si>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</si>
  <si>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</si>
  <si>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</si>
  <si>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</si>
  <si>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</si>
  <si>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</si>
  <si>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</si>
  <si>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</si>
  <si>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</si>
  <si>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</si>
  <si>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</si>
  <si>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</si>
  <si>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</si>
  <si>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</si>
  <si>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</si>
  <si>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</si>
  <si>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</si>
  <si>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</si>
  <si>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</si>
  <si>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</si>
  <si>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</si>
  <si>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</si>
  <si>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</si>
  <si>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</si>
  <si>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</si>
  <si>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</si>
  <si>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</si>
  <si>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</si>
  <si>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</si>
  <si>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</si>
  <si>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</si>
  <si>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</si>
  <si>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</si>
  <si>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</si>
  <si>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</si>
  <si>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</si>
  <si>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</si>
  <si>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</si>
  <si>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</si>
  <si>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</si>
  <si>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</si>
  <si>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</si>
  <si>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</si>
  <si>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</si>
  <si>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</si>
  <si>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</si>
  <si>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</si>
  <si>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</si>
  <si>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</si>
  <si>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</si>
  <si>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</si>
  <si>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</si>
  <si>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</si>
  <si>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</si>
  <si>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</si>
  <si>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</si>
  <si>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</si>
  <si>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</si>
  <si>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</si>
  <si>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</si>
  <si>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</si>
  <si>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</si>
  <si>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</si>
  <si>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</si>
  <si>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</si>
  <si>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</si>
  <si>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</si>
  <si>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</si>
  <si>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</si>
  <si>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</si>
  <si>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</si>
  <si>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</si>
  <si>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</si>
  <si>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</si>
  <si>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</si>
  <si>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</si>
  <si>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</si>
  <si>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</si>
  <si>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</si>
  <si>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</si>
  <si>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</si>
  <si>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</si>
  <si>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</si>
  <si>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</si>
  <si>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</si>
  <si>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</si>
  <si>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</si>
  <si>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</si>
  <si>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</si>
  <si>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</si>
  <si>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</si>
  <si>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</si>
  <si>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</si>
  <si>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</si>
  <si>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</si>
  <si>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</si>
  <si>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</si>
  <si>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</si>
  <si>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</si>
  <si>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</si>
  <si>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</si>
  <si>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</si>
  <si>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</si>
  <si>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</si>
  <si>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</si>
  <si>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</si>
  <si>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</si>
  <si>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</si>
  <si>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</si>
  <si>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</si>
  <si>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</si>
  <si>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</si>
  <si>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</si>
  <si>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</si>
  <si>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</si>
  <si>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</si>
  <si>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</si>
  <si>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</si>
  <si>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</si>
  <si>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</si>
  <si>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</si>
  <si>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</si>
  <si>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</si>
  <si>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</si>
  <si>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</si>
  <si>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</si>
  <si>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</si>
  <si>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</si>
  <si>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</si>
  <si>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</si>
  <si>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</si>
  <si>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</si>
  <si>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</si>
  <si>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</si>
  <si>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</si>
  <si>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</si>
  <si>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</si>
  <si>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</si>
  <si>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</si>
  <si>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</si>
  <si>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</si>
  <si>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</si>
  <si>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</si>
  <si>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</si>
  <si>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</si>
  <si>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</si>
  <si>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</si>
  <si>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</si>
  <si>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</si>
  <si>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</si>
  <si>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</si>
  <si>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</si>
  <si>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</si>
  <si>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</si>
  <si>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</si>
  <si>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</si>
  <si>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</si>
  <si>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</si>
  <si>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</si>
  <si>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</si>
  <si>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</si>
  <si>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</si>
  <si>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</si>
  <si>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</si>
  <si>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</si>
  <si>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</si>
  <si>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</si>
  <si>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</si>
  <si>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</si>
  <si>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</si>
  <si>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</si>
  <si>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</si>
  <si>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</si>
  <si>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</si>
  <si>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</si>
  <si>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</si>
  <si>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</si>
  <si>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</si>
  <si>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</si>
  <si>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</si>
  <si>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</si>
  <si>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</si>
  <si>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</si>
  <si>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</si>
  <si>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</si>
  <si>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</si>
  <si>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</si>
  <si>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</si>
  <si>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</si>
  <si>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</si>
  <si>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</si>
  <si>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</si>
  <si>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</si>
  <si>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</si>
  <si>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</si>
  <si>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</si>
  <si>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</si>
  <si>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</si>
  <si>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</si>
  <si>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</si>
  <si>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</si>
  <si>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</si>
  <si>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</si>
  <si>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</si>
  <si>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</si>
  <si>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</si>
  <si>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</si>
  <si>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</si>
  <si>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</si>
  <si>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</si>
  <si>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</si>
  <si>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</si>
  <si>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</si>
  <si>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</si>
  <si>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</si>
  <si>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</si>
  <si>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</si>
  <si>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</si>
  <si>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</si>
  <si>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</si>
  <si>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</si>
  <si>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</si>
  <si>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</si>
  <si>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</si>
  <si>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</si>
  <si>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</si>
  <si>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</si>
  <si>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</si>
  <si>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</si>
  <si>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</si>
  <si>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</si>
  <si>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</si>
  <si>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</si>
  <si>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</si>
  <si>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</si>
  <si>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</si>
  <si>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</si>
  <si>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</si>
  <si>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</si>
  <si>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</si>
  <si>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</si>
  <si>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</si>
  <si>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</si>
  <si>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</si>
  <si>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</si>
  <si>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</si>
  <si>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</si>
  <si>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</si>
  <si>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</si>
  <si>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</si>
  <si>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</si>
  <si>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</si>
  <si>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</si>
  <si>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</si>
  <si>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</si>
  <si>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</si>
  <si>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</si>
  <si>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</si>
  <si>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</si>
  <si>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</si>
  <si>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</si>
  <si>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</si>
  <si>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</si>
  <si>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</si>
  <si>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</si>
  <si>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</si>
  <si>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</si>
  <si>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</si>
  <si>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</si>
  <si>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</si>
  <si>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</si>
  <si>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</si>
  <si>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</si>
  <si>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</si>
  <si>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</si>
  <si>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</si>
  <si>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</si>
  <si>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</si>
  <si>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</si>
  <si>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</si>
  <si>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</si>
  <si>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</si>
  <si>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</si>
  <si>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</si>
  <si>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</si>
  <si>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</si>
  <si>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</si>
  <si>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</si>
  <si>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</si>
  <si>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</si>
  <si>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</si>
  <si>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</si>
  <si>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</si>
  <si>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</si>
  <si>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</si>
  <si>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</si>
  <si>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</si>
  <si>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</si>
  <si>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</si>
  <si>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</si>
  <si>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</si>
  <si>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</si>
  <si>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</si>
  <si>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</si>
  <si>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</si>
  <si>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</si>
  <si>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</si>
  <si>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</si>
  <si>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</si>
  <si>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</si>
  <si>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</si>
  <si>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</si>
  <si>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</si>
  <si>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</si>
  <si>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</si>
  <si>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</si>
  <si>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</si>
  <si>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</si>
  <si>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</si>
  <si>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</si>
  <si>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</si>
  <si>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</si>
  <si>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</si>
  <si>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</si>
  <si>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</si>
  <si>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</si>
  <si>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</si>
  <si>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</si>
  <si>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</si>
  <si>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</si>
  <si>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</si>
  <si>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</si>
  <si>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</si>
  <si>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</si>
  <si>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</si>
  <si>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</si>
  <si>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</si>
  <si>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</si>
  <si>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</si>
  <si>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</si>
  <si>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</si>
  <si>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</si>
  <si>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</si>
  <si>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</si>
  <si>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</si>
  <si>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</si>
  <si>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</si>
  <si>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</si>
  <si>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</si>
  <si>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</si>
  <si>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</si>
  <si>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</si>
  <si>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</si>
  <si>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</si>
  <si>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</si>
  <si>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</si>
  <si>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</si>
  <si>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</si>
  <si>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</si>
  <si>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</si>
  <si>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</si>
  <si>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</si>
  <si>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</si>
  <si>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</si>
  <si>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</si>
  <si>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</si>
  <si>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</si>
  <si>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</si>
  <si>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</si>
  <si>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</si>
  <si>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</si>
  <si>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</si>
  <si>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</si>
  <si>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</si>
  <si>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</si>
  <si>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</si>
  <si>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</si>
  <si>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</si>
  <si>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</si>
  <si>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</si>
  <si>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</si>
  <si>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</si>
  <si>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</si>
  <si>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</si>
  <si>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</si>
  <si>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</si>
  <si>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</si>
  <si>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</si>
  <si>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</si>
  <si>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</si>
  <si>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</si>
  <si>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</si>
  <si>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</si>
  <si>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</si>
  <si>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</si>
  <si>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</si>
  <si>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</si>
  <si>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</si>
  <si>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</si>
  <si>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</si>
  <si>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</si>
  <si>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</si>
  <si>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</si>
  <si>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</si>
  <si>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</si>
  <si>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</si>
  <si>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</si>
  <si>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</si>
  <si>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</si>
  <si>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</si>
  <si>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</si>
  <si>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</si>
  <si>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</si>
  <si>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</si>
  <si>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</si>
  <si>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</si>
  <si>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</si>
  <si>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</si>
  <si>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</si>
  <si>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</si>
  <si>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</si>
  <si>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</si>
  <si>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</si>
  <si>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</si>
  <si>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</si>
  <si>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</si>
  <si>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</si>
  <si>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</si>
  <si>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</si>
  <si>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</si>
  <si>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</si>
  <si>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</si>
  <si>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</si>
  <si>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</si>
  <si>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</si>
  <si>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</si>
  <si>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</si>
  <si>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</si>
  <si>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</si>
  <si>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</si>
  <si>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</si>
  <si>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</si>
  <si>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</si>
  <si>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</si>
  <si>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</si>
  <si>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</si>
  <si>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</si>
  <si>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</si>
  <si>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</si>
  <si>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</si>
  <si>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</si>
  <si>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</si>
  <si>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</si>
  <si>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</si>
  <si>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</si>
  <si>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</si>
  <si>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</si>
  <si>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</si>
  <si>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</si>
  <si>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</si>
  <si>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</si>
  <si>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</si>
  <si>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</si>
  <si>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</si>
  <si>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</si>
  <si>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</si>
  <si>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</si>
  <si>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</si>
  <si>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</si>
  <si>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</si>
  <si>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</si>
  <si>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</si>
  <si>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</si>
  <si>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</si>
  <si>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</si>
  <si>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</si>
  <si>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</si>
  <si>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</si>
  <si>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</si>
  <si>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</si>
  <si>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</si>
  <si>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</si>
  <si>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</si>
  <si>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</si>
  <si>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</si>
  <si>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</si>
  <si>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</si>
  <si>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</si>
  <si>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</si>
  <si>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</si>
  <si>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</si>
  <si>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</si>
  <si>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</si>
  <si>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</si>
  <si>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</si>
  <si>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</si>
  <si>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</si>
  <si>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</si>
  <si>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</si>
  <si>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</si>
  <si>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</si>
  <si>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</si>
  <si>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</si>
  <si>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</si>
  <si>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</si>
  <si>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</si>
  <si>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</si>
  <si>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</si>
  <si>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</si>
  <si>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</si>
  <si>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</si>
  <si>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</si>
  <si>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</si>
  <si>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</si>
  <si>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</si>
  <si>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</si>
  <si>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</si>
  <si>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</si>
  <si>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</si>
  <si>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</si>
  <si>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</si>
  <si>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</si>
  <si>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</si>
  <si>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</si>
  <si>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</si>
  <si>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</si>
  <si>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</si>
  <si>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</si>
  <si>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</si>
  <si>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</si>
  <si>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</si>
  <si>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</si>
  <si>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</si>
  <si>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</si>
  <si>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</si>
  <si>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</si>
  <si>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</si>
  <si>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</si>
  <si>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</si>
  <si>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</si>
  <si>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</si>
  <si>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</si>
  <si>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</si>
  <si>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</si>
  <si>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</si>
  <si>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</si>
  <si>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</si>
  <si>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</si>
  <si>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</si>
  <si>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</si>
  <si>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</si>
  <si>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</si>
  <si>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</si>
  <si>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</si>
  <si>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</si>
  <si>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</si>
  <si>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</si>
  <si>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</si>
  <si>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</si>
  <si>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</si>
  <si>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</si>
  <si>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</si>
  <si>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</si>
  <si>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</si>
  <si>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</si>
  <si>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</si>
  <si>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</si>
  <si>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</si>
  <si>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</si>
  <si>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</si>
  <si>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</si>
  <si>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</si>
  <si>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</si>
  <si>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</si>
  <si>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</si>
  <si>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</si>
  <si>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</si>
  <si>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</si>
  <si>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</si>
  <si>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</si>
  <si>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</si>
  <si>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</si>
  <si>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</si>
  <si>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</si>
  <si>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</si>
  <si>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</si>
  <si>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</si>
  <si>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</si>
  <si>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</si>
  <si>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</si>
  <si>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</si>
  <si>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</si>
  <si>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</si>
  <si>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</si>
  <si>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</si>
  <si>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</si>
  <si>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</si>
  <si>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</si>
  <si>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</si>
  <si>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</si>
  <si>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</si>
  <si>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</si>
  <si>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</si>
  <si>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</si>
  <si>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</si>
  <si>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</si>
  <si>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</si>
  <si>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</si>
  <si>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</si>
  <si>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</si>
  <si>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</si>
  <si>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</si>
  <si>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</si>
  <si>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</si>
  <si>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</si>
  <si>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</si>
  <si>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</si>
  <si>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</si>
  <si>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</si>
  <si>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</si>
  <si>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</si>
  <si>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</si>
  <si>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</si>
  <si>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</si>
  <si>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</si>
  <si>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</si>
  <si>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</si>
  <si>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</si>
  <si>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</si>
  <si>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</si>
  <si>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</si>
  <si>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</si>
  <si>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</si>
  <si>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</si>
  <si>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</si>
  <si>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</si>
  <si>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</si>
  <si>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</si>
  <si>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</si>
  <si>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</si>
  <si>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</si>
  <si>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</si>
  <si>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</si>
  <si>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</si>
  <si>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</si>
  <si>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</si>
  <si>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</si>
  <si>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</si>
  <si>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</si>
  <si>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</si>
  <si>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</si>
  <si>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</si>
  <si>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</si>
  <si>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</si>
  <si>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</si>
  <si>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</si>
  <si>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</si>
  <si>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</si>
  <si>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</si>
  <si>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</si>
  <si>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</si>
  <si>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</si>
  <si>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</si>
  <si>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</si>
  <si>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</si>
  <si>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</si>
  <si>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</si>
  <si>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</si>
  <si>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</si>
  <si>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</si>
  <si>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</si>
  <si>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</si>
  <si>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</si>
  <si>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</si>
  <si>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</si>
  <si>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</si>
  <si>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</si>
  <si>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</si>
  <si>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</si>
  <si>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</si>
  <si>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</si>
  <si>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</si>
  <si>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</si>
  <si>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</si>
  <si>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</si>
  <si>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</si>
  <si>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</si>
  <si>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</si>
  <si>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</si>
  <si>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</si>
  <si>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</si>
  <si>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</si>
  <si>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</si>
  <si>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</si>
  <si>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</si>
  <si>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</si>
  <si>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</si>
  <si>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</si>
  <si>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</si>
  <si>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</si>
  <si>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</si>
  <si>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</si>
  <si>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</si>
  <si>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</si>
  <si>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</si>
  <si>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</si>
  <si>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</si>
  <si>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</si>
  <si>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</si>
  <si>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</si>
  <si>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</si>
  <si>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</si>
  <si>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</si>
  <si>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</si>
  <si>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</si>
  <si>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</si>
  <si>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</si>
  <si>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</si>
  <si>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</si>
  <si>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</si>
  <si>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</si>
  <si>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</si>
  <si>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</si>
  <si>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</si>
  <si>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</si>
  <si>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</si>
  <si>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</si>
  <si>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</si>
  <si>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</si>
  <si>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</si>
  <si>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</si>
  <si>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</si>
  <si>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</si>
  <si>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</si>
  <si>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</si>
  <si>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</si>
  <si>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</si>
  <si>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</si>
  <si>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</si>
  <si>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</si>
  <si>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</si>
  <si>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</si>
  <si>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</si>
  <si>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</si>
  <si>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</si>
  <si>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</si>
  <si>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</si>
  <si>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</si>
  <si>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</si>
  <si>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</si>
  <si>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</si>
  <si>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</si>
  <si>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</si>
  <si>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</si>
  <si>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</si>
  <si>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</si>
  <si>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</si>
  <si>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</si>
  <si>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</si>
  <si>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</si>
  <si>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</si>
  <si>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</si>
  <si>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</si>
  <si>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</si>
  <si>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</si>
  <si>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</si>
  <si>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</si>
  <si>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</si>
  <si>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</si>
  <si>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</si>
  <si>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</si>
  <si>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</si>
  <si>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</si>
  <si>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</si>
  <si>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</si>
  <si>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</si>
  <si>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</si>
  <si>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</si>
  <si>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</si>
  <si>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</si>
  <si>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</si>
  <si>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</si>
  <si>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</si>
  <si>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</si>
  <si>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</si>
  <si>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</si>
  <si>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</si>
  <si>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</si>
  <si>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</si>
  <si>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</si>
  <si>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</si>
  <si>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</si>
  <si>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</si>
  <si>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</si>
  <si>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</si>
  <si>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</si>
  <si>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</si>
  <si>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</si>
  <si>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</si>
  <si>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</si>
  <si>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</si>
  <si>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</si>
  <si>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</si>
  <si>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</si>
  <si>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</si>
  <si>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</si>
  <si>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</si>
  <si>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</si>
  <si>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</si>
  <si>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</si>
  <si>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</si>
  <si>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</si>
  <si>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</si>
  <si>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</si>
  <si>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</si>
  <si>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</si>
  <si>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</si>
  <si>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</si>
  <si>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</si>
  <si>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</si>
  <si>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</si>
  <si>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</si>
  <si>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</si>
  <si>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</si>
  <si>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</si>
  <si>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</si>
  <si>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</si>
  <si>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</si>
  <si>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</si>
  <si>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</si>
  <si>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</si>
  <si>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</si>
  <si>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</si>
  <si>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</si>
  <si>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</si>
  <si>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</si>
  <si>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</si>
  <si>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</si>
  <si>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</si>
  <si>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</si>
  <si>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</si>
  <si>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</si>
  <si>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</si>
  <si>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</si>
  <si>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</si>
  <si>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</si>
  <si>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</si>
  <si>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</si>
  <si>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</si>
  <si>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</si>
  <si>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</si>
  <si>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</si>
  <si>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</si>
  <si>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</si>
  <si>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</si>
  <si>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</si>
  <si>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</si>
  <si>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</si>
  <si>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</si>
  <si>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</si>
  <si>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</si>
  <si>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</si>
  <si>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</si>
  <si>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</si>
  <si>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</si>
  <si>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</si>
  <si>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</si>
  <si>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</si>
  <si>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</si>
  <si>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</si>
  <si>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</si>
  <si>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</si>
  <si>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</si>
  <si>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</si>
  <si>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</si>
  <si>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</si>
  <si>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</si>
  <si>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</si>
  <si>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</si>
  <si>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</si>
  <si>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</si>
  <si>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</si>
  <si>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</si>
  <si>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</si>
  <si>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</si>
  <si>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</si>
  <si>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</si>
  <si>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</si>
  <si>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</si>
  <si>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</si>
  <si>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</si>
  <si>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</si>
  <si>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</si>
  <si>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</si>
  <si>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</si>
  <si>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</si>
  <si>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</si>
  <si>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</si>
  <si>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</si>
  <si>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</si>
  <si>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</si>
  <si>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</si>
  <si>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</si>
  <si>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</si>
  <si>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</si>
  <si>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</si>
  <si>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</si>
  <si>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</si>
  <si>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</si>
  <si>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</si>
  <si>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</si>
  <si>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</si>
  <si>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</si>
  <si>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</si>
  <si>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</si>
  <si>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</si>
  <si>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</si>
  <si>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</si>
  <si>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</si>
  <si>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</si>
  <si>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</si>
  <si>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</si>
  <si>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</si>
  <si>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</si>
  <si>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</si>
  <si>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</si>
  <si>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</si>
  <si>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</si>
  <si>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</si>
  <si>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</si>
  <si>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</si>
  <si>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</si>
  <si>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</si>
  <si>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</si>
  <si>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</si>
  <si>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</si>
  <si>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</si>
  <si>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</si>
  <si>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</si>
  <si>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</si>
  <si>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</si>
  <si>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</si>
  <si>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</si>
  <si>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</si>
  <si>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</si>
  <si>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</si>
  <si>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</si>
  <si>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</si>
  <si>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</si>
  <si>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</si>
  <si>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</si>
  <si>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</si>
  <si>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</si>
  <si>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</si>
  <si>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</si>
  <si>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</si>
  <si>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</si>
  <si>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</si>
  <si>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</si>
  <si>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</si>
  <si>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</si>
  <si>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</si>
  <si>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</si>
  <si>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</si>
  <si>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</si>
  <si>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</si>
  <si>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</si>
  <si>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</si>
  <si>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</si>
  <si>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</si>
  <si>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</si>
  <si>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</si>
  <si>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</si>
  <si>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</si>
  <si>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</si>
  <si>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</si>
  <si>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</si>
  <si>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</si>
  <si>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</si>
  <si>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</si>
  <si>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</si>
  <si>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</si>
  <si>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</si>
  <si>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</si>
  <si>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</si>
  <si>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</si>
  <si>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</si>
  <si>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</si>
  <si>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</si>
  <si>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</si>
  <si>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</si>
  <si>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</si>
  <si>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</si>
  <si>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</si>
  <si>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</si>
  <si>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</si>
  <si>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</si>
  <si>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</si>
  <si>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</si>
  <si>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</si>
  <si>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</si>
  <si>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</si>
  <si>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</si>
  <si>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</si>
  <si>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</si>
  <si>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</si>
  <si>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</si>
  <si>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</si>
  <si>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</si>
  <si>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</si>
  <si>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</si>
  <si>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</si>
  <si>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</si>
  <si>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</si>
  <si>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</si>
  <si>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</si>
  <si>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</si>
  <si>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</si>
  <si>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</si>
  <si>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</si>
  <si>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</si>
  <si>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</si>
  <si>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</si>
  <si>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</si>
  <si>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</si>
  <si>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</si>
  <si>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</si>
  <si>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</si>
  <si>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</si>
  <si>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</si>
  <si>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</si>
  <si>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</si>
  <si>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</si>
  <si>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</si>
  <si>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</si>
  <si>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</si>
  <si>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</si>
  <si>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</si>
  <si>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</si>
  <si>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</si>
  <si>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</si>
  <si>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</si>
  <si>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</si>
  <si>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</si>
  <si>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</si>
  <si>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</si>
  <si>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</si>
  <si>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</si>
  <si>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</si>
  <si>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</si>
  <si>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</si>
  <si>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</si>
  <si>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</si>
  <si>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</si>
  <si>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</si>
  <si>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</si>
  <si>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</si>
  <si>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</si>
  <si>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</si>
  <si>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</si>
  <si>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</si>
  <si>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</si>
  <si>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</si>
  <si>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</si>
  <si>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</si>
  <si>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</si>
  <si>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</si>
  <si>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</si>
  <si>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</si>
  <si>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</si>
  <si>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</si>
  <si>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</si>
  <si>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</si>
  <si>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</si>
  <si>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</si>
  <si>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</si>
  <si>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</si>
  <si>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</si>
  <si>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</si>
  <si>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</si>
  <si>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</si>
  <si>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</si>
  <si>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</si>
  <si>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</si>
  <si>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</si>
  <si>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</si>
  <si>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</si>
  <si>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</si>
  <si>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</si>
  <si>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</si>
  <si>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</si>
  <si>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</si>
  <si>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</si>
  <si>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</si>
  <si>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</si>
  <si>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</si>
  <si>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</si>
  <si>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</si>
  <si>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</si>
  <si>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</si>
  <si>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</si>
  <si>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</si>
  <si>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</si>
  <si>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</si>
  <si>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</si>
  <si>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</si>
  <si>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</si>
  <si>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</si>
  <si>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</si>
  <si>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</si>
  <si>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</si>
  <si>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</si>
  <si>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</si>
  <si>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</si>
  <si>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</si>
  <si>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</si>
  <si>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</si>
  <si>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</si>
  <si>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</si>
  <si>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</si>
  <si>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</si>
  <si>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</si>
  <si>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</si>
  <si>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</si>
  <si>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</si>
  <si>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</si>
  <si>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</si>
  <si>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</si>
  <si>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</si>
  <si>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</si>
  <si>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</si>
  <si>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</si>
  <si>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</si>
  <si>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</si>
  <si>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</si>
  <si>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</si>
  <si>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</si>
  <si>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</si>
  <si>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</si>
  <si>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</si>
  <si>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</si>
  <si>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</si>
  <si>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</si>
  <si>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</si>
  <si>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</si>
  <si>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</si>
  <si>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</si>
  <si>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</si>
  <si>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</si>
  <si>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</si>
  <si>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</si>
  <si>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</si>
  <si>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</si>
  <si>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</si>
  <si>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</si>
  <si>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</si>
  <si>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</si>
  <si>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</si>
  <si>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</si>
  <si>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</si>
  <si>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</si>
  <si>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</si>
  <si>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</si>
  <si>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</si>
  <si>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</si>
  <si>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</si>
  <si>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</si>
  <si>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</si>
  <si>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</si>
  <si>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</si>
  <si>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</si>
  <si>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</si>
  <si>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</si>
  <si>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</si>
  <si>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</si>
  <si>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</si>
  <si>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</si>
  <si>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</si>
  <si>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</si>
  <si>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</si>
  <si>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</si>
  <si>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</si>
  <si>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</si>
  <si>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</si>
  <si>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</si>
  <si>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</si>
  <si>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</si>
  <si>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</si>
  <si>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</si>
  <si>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</si>
  <si>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</si>
  <si>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</si>
  <si>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</si>
  <si>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</si>
  <si>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</si>
  <si>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</si>
  <si>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</si>
  <si>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</si>
  <si>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</si>
  <si>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</si>
  <si>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</si>
  <si>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</si>
  <si>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</si>
  <si>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</si>
  <si>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</si>
  <si>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</si>
  <si>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</si>
  <si>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</si>
  <si>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</si>
  <si>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</si>
  <si>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</si>
  <si>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</si>
  <si>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</si>
  <si>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</si>
  <si>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</si>
  <si>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</si>
  <si>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</si>
  <si>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</si>
  <si>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</si>
  <si>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</si>
  <si>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</si>
  <si>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</si>
  <si>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</si>
  <si>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</si>
  <si>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</si>
  <si>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</si>
  <si>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</si>
  <si>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</si>
  <si>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</si>
  <si>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</si>
  <si>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</si>
  <si>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</si>
  <si>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</si>
  <si>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</si>
  <si>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</si>
  <si>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</si>
  <si>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</si>
  <si>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</si>
  <si>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</si>
  <si>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</si>
  <si>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</si>
  <si>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</si>
  <si>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</si>
  <si>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</si>
  <si>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</si>
  <si>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</si>
  <si>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</si>
  <si>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</si>
  <si>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</si>
  <si>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</si>
  <si>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</si>
  <si>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</si>
  <si>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</si>
  <si>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</si>
  <si>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</si>
  <si>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</si>
  <si>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</si>
  <si>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</si>
  <si>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</si>
  <si>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</si>
  <si>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</si>
  <si>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</si>
  <si>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</si>
  <si>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</si>
  <si>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</si>
  <si>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</si>
  <si>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</si>
  <si>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</si>
  <si>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</si>
  <si>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</si>
  <si>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</si>
  <si>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</si>
  <si>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</si>
  <si>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</si>
  <si>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</si>
  <si>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</si>
  <si>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</si>
  <si>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</si>
  <si>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</si>
  <si>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</si>
  <si>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</si>
  <si>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</si>
  <si>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</si>
  <si>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</si>
  <si>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</si>
  <si>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</si>
  <si>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</si>
  <si>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</si>
  <si>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</si>
  <si>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</si>
  <si>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</si>
  <si>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</si>
  <si>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</si>
  <si>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</si>
  <si>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</si>
  <si>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</si>
  <si>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</si>
  <si>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</si>
  <si>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</si>
  <si>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</si>
  <si>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</si>
  <si>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</si>
  <si>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</si>
  <si>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</si>
  <si>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</si>
  <si>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</si>
  <si>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</si>
  <si>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</si>
  <si>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</si>
  <si>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</si>
  <si>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</si>
  <si>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</si>
  <si>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</si>
  <si>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</si>
  <si>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</si>
  <si>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</si>
  <si>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</si>
  <si>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</si>
  <si>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</si>
  <si>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</si>
  <si>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</si>
  <si>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</si>
  <si>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</si>
  <si>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</si>
  <si>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</si>
  <si>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</si>
  <si>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</si>
  <si>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</si>
  <si>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</si>
  <si>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</si>
  <si>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</si>
  <si>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</si>
  <si>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</si>
  <si>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</si>
  <si>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</si>
  <si>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</si>
  <si>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</si>
  <si>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</si>
  <si>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</si>
  <si>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</si>
  <si>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</si>
  <si>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</si>
  <si>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</si>
  <si>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</si>
  <si>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</si>
  <si>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</si>
  <si>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</si>
  <si>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</si>
  <si>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</si>
  <si>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</si>
  <si>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</si>
  <si>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</si>
  <si>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</si>
  <si>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</si>
  <si>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</si>
  <si>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</si>
  <si>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</si>
  <si>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</si>
  <si>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</si>
  <si>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</si>
  <si>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</si>
  <si>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</si>
  <si>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</si>
  <si>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</si>
  <si>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</si>
  <si>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</si>
  <si>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</si>
  <si>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</si>
  <si>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</si>
  <si>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</si>
  <si>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</si>
  <si>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</si>
  <si>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</si>
  <si>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</si>
  <si>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</si>
  <si>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</si>
  <si>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</si>
  <si>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</si>
  <si>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</si>
  <si>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</si>
  <si>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</si>
  <si>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</si>
  <si>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</si>
  <si>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</si>
  <si>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</si>
  <si>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</si>
  <si>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</si>
  <si>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</si>
  <si>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</si>
  <si>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</si>
  <si>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</si>
  <si>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</si>
  <si>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</si>
  <si>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</si>
  <si>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</si>
  <si>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</si>
  <si>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</si>
  <si>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</si>
  <si>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</si>
  <si>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</si>
  <si>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</si>
  <si>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</si>
  <si>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</si>
  <si>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</si>
  <si>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</si>
  <si>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</si>
  <si>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</si>
  <si>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</si>
  <si>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</si>
  <si>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</si>
  <si>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</si>
  <si>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</si>
  <si>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</si>
  <si>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</si>
  <si>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</si>
  <si>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</si>
  <si>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</si>
  <si>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</si>
  <si>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</si>
  <si>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</si>
  <si>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</si>
  <si>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</si>
  <si>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</si>
  <si>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</si>
  <si>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</si>
  <si>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</si>
  <si>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</si>
  <si>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</si>
  <si>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</si>
  <si>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</si>
  <si>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</si>
  <si>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</si>
  <si>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</si>
  <si>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</si>
  <si>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</si>
  <si>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</si>
  <si>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</si>
  <si>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</si>
  <si>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</si>
  <si>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</si>
  <si>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</si>
  <si>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</si>
  <si>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</si>
  <si>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</si>
  <si>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</si>
  <si>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</si>
  <si>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</si>
  <si>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</si>
  <si>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</si>
  <si>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</si>
  <si>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</si>
  <si>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</si>
  <si>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</si>
  <si>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</si>
  <si>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</si>
  <si>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</si>
  <si>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</si>
  <si>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</si>
  <si>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</si>
  <si>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</si>
  <si>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</si>
  <si>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</si>
  <si>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</si>
  <si>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</si>
  <si>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</si>
  <si>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</si>
  <si>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</si>
  <si>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</si>
  <si>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</si>
  <si>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</si>
  <si>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</si>
  <si>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</si>
  <si>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</si>
  <si>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</si>
  <si>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</si>
  <si>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</si>
  <si>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</si>
  <si>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</si>
  <si>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</si>
  <si>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</si>
  <si>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</si>
  <si>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</si>
  <si>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</si>
  <si>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</si>
  <si>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</si>
  <si>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</si>
  <si>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</si>
  <si>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</si>
  <si>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</si>
  <si>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</si>
  <si>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</si>
  <si>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</si>
  <si>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</si>
  <si>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</si>
  <si>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</si>
  <si>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</si>
  <si>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</si>
  <si>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</si>
  <si>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</si>
  <si>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</si>
  <si>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</si>
  <si>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</si>
  <si>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</si>
  <si>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</si>
  <si>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</si>
  <si>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</si>
  <si>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</si>
  <si>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</si>
  <si>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</si>
  <si>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</si>
  <si>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</si>
  <si>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</si>
  <si>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</si>
  <si>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</si>
  <si>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</si>
  <si>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</si>
  <si>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</si>
  <si>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</si>
  <si>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</si>
  <si>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</si>
  <si>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</si>
  <si>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</si>
  <si>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</si>
  <si>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</si>
  <si>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</si>
  <si>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</si>
  <si>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</si>
  <si>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</si>
  <si>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</si>
  <si>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</si>
  <si>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</si>
  <si>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</si>
  <si>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</si>
  <si>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</si>
  <si>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</si>
  <si>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</si>
  <si>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</si>
  <si>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</si>
  <si>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</si>
  <si>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</si>
  <si>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</si>
  <si>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</si>
  <si>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</si>
  <si>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</si>
  <si>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</si>
  <si>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</si>
  <si>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</si>
  <si>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</si>
  <si>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</si>
  <si>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</si>
  <si>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</si>
  <si>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</si>
  <si>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</si>
  <si>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</si>
  <si>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</si>
  <si>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</si>
  <si>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</si>
  <si>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</si>
  <si>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</si>
  <si>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</si>
  <si>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</si>
  <si>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</si>
  <si>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</si>
  <si>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</si>
  <si>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</si>
  <si>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</si>
  <si>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</si>
  <si>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</si>
  <si>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</si>
  <si>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</si>
  <si>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</si>
  <si>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</si>
  <si>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</si>
  <si>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</si>
  <si>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</si>
  <si>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</si>
  <si>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</si>
  <si>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</si>
  <si>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</si>
  <si>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</si>
  <si>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</si>
  <si>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</si>
  <si>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</si>
  <si>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</si>
  <si>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</si>
  <si>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</si>
  <si>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</si>
  <si>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</si>
  <si>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</si>
  <si>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</si>
  <si>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</si>
  <si>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</si>
  <si>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</si>
  <si>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</si>
  <si>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</si>
  <si>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</si>
  <si>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</si>
  <si>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</si>
  <si>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</si>
  <si>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</si>
  <si>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</si>
  <si>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</si>
  <si>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</si>
  <si>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</si>
  <si>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</si>
  <si>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</si>
  <si>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</si>
  <si>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</si>
  <si>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</si>
  <si>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</si>
  <si>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</si>
  <si>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</si>
  <si>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</si>
  <si>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</si>
  <si>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</si>
  <si>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</si>
  <si>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</si>
  <si>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</si>
  <si>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</si>
  <si>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</si>
  <si>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</si>
  <si>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</si>
  <si>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</si>
  <si>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</si>
  <si>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</si>
  <si>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</si>
  <si>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</si>
  <si>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</si>
  <si>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</si>
  <si>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</si>
  <si>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</si>
  <si>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</si>
  <si>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</si>
  <si>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</si>
  <si>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</si>
  <si>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</si>
  <si>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</si>
  <si>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</si>
  <si>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</si>
  <si>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</si>
  <si>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</si>
  <si>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</si>
  <si>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</si>
  <si>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</si>
  <si>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</si>
  <si>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</si>
  <si>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</si>
  <si>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</si>
  <si>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</si>
  <si>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</si>
  <si>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</si>
  <si>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</si>
  <si>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</si>
  <si>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</si>
  <si>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</si>
  <si>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</si>
  <si>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</si>
  <si>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</si>
  <si>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</si>
  <si>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</si>
  <si>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</si>
  <si>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</si>
  <si>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</si>
  <si>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</si>
  <si>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</si>
  <si>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</si>
  <si>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</si>
  <si>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</si>
  <si>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</si>
  <si>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</si>
  <si>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</si>
  <si>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</si>
  <si>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</si>
  <si>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</si>
  <si>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</si>
  <si>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</si>
  <si>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</si>
  <si>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</si>
  <si>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</si>
  <si>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</si>
  <si>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</si>
  <si>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</si>
  <si>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</si>
  <si>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</si>
  <si>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</si>
  <si>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</si>
  <si>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</si>
  <si>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</si>
  <si>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</si>
  <si>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</si>
  <si>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</si>
  <si>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</si>
  <si>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</si>
  <si>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</si>
  <si>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</si>
  <si>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</si>
  <si>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</si>
  <si>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</si>
  <si>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</si>
  <si>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</si>
  <si>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</si>
  <si>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</si>
  <si>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</si>
  <si>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</si>
  <si>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</si>
  <si>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</si>
  <si>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</si>
  <si>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</si>
  <si>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</si>
  <si>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</si>
  <si>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</si>
  <si>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</si>
  <si>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</si>
  <si>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</si>
  <si>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</si>
  <si>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</si>
  <si>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</si>
  <si>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</si>
  <si>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</si>
  <si>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</si>
  <si>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</si>
  <si>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</si>
  <si>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</si>
  <si>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</si>
  <si>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</si>
  <si>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</si>
  <si>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</si>
  <si>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</si>
  <si>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</si>
  <si>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</si>
  <si>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</si>
  <si>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</si>
  <si>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</si>
  <si>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</si>
  <si>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</si>
  <si>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</si>
  <si>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</si>
  <si>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</si>
  <si>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</si>
  <si>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</si>
  <si>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</si>
  <si>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</si>
  <si>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</si>
  <si>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</si>
  <si>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</si>
  <si>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</si>
  <si>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</si>
  <si>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</si>
  <si>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</si>
  <si>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</si>
  <si>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</si>
  <si>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</si>
  <si>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</si>
  <si>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</si>
  <si>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</si>
  <si>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</si>
  <si>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</si>
  <si>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</si>
  <si>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</si>
  <si>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</si>
  <si>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</si>
  <si>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</si>
  <si>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</si>
  <si>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</si>
  <si>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</si>
  <si>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</si>
  <si>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</si>
  <si>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</si>
  <si>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</si>
  <si>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</si>
  <si>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</si>
  <si>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</si>
  <si>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</si>
  <si>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</si>
  <si>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</si>
  <si>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</si>
  <si>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</si>
  <si>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</si>
  <si>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</si>
  <si>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</si>
  <si>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</si>
  <si>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</si>
  <si>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</si>
  <si>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</si>
  <si>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</si>
  <si>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</si>
  <si>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</si>
  <si>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</si>
  <si>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</si>
  <si>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</si>
  <si>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</si>
  <si>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</si>
  <si>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</si>
  <si>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</si>
  <si>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</si>
  <si>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</si>
  <si>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</si>
  <si>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</si>
  <si>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</si>
  <si>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</si>
  <si>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</si>
  <si>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</si>
  <si>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</si>
  <si>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</si>
  <si>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</si>
  <si>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</si>
  <si>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</si>
  <si>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</si>
  <si>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</si>
  <si>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</si>
  <si>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</si>
  <si>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</si>
  <si>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</si>
  <si>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</si>
  <si>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</si>
  <si>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</si>
  <si>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</si>
  <si>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</si>
  <si>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</si>
  <si>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</si>
  <si>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</si>
  <si>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</si>
  <si>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</si>
  <si>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</si>
  <si>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</si>
  <si>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</si>
  <si>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</si>
  <si>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</si>
  <si>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</si>
  <si>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</si>
  <si>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</si>
  <si>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</si>
  <si>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</si>
  <si>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</si>
  <si>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</si>
  <si>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</si>
  <si>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</si>
  <si>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</si>
  <si>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</si>
  <si>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</si>
  <si>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</si>
  <si>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</si>
  <si>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</si>
  <si>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</si>
  <si>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</si>
  <si>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</si>
  <si>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</si>
  <si>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</si>
  <si>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</si>
  <si>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</si>
  <si>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</si>
  <si>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</si>
  <si>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</si>
  <si>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</si>
  <si>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</si>
  <si>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</si>
  <si>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</si>
  <si>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</si>
  <si>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</si>
  <si>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</si>
  <si>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</si>
  <si>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</si>
  <si>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</si>
  <si>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</si>
  <si>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</si>
  <si>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</si>
  <si>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</si>
  <si>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</si>
  <si>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</si>
  <si>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</si>
  <si>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</si>
  <si>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</si>
  <si>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</si>
  <si>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</si>
  <si>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</si>
  <si>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</si>
  <si>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</si>
  <si>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</si>
  <si>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</si>
  <si>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</si>
  <si>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</si>
  <si>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</si>
  <si>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</si>
  <si>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</si>
  <si>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</si>
  <si>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</si>
  <si>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</si>
  <si>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</si>
  <si>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</si>
  <si>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</si>
  <si>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</si>
  <si>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</si>
  <si>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</si>
  <si>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</si>
  <si>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</si>
  <si>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</si>
  <si>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</si>
  <si>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</si>
  <si>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</si>
  <si>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</si>
  <si>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</si>
  <si>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</si>
  <si>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</si>
  <si>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</si>
  <si>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</si>
  <si>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</si>
  <si>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</si>
  <si>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</si>
  <si>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</si>
  <si>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</si>
  <si>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</si>
  <si>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</si>
  <si>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</si>
  <si>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</si>
  <si>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</si>
  <si>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</si>
  <si>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</si>
  <si>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</si>
  <si>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</si>
  <si>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</si>
  <si>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</si>
  <si>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</si>
  <si>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</si>
  <si>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</si>
  <si>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</si>
  <si>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</si>
  <si>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</si>
  <si>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</si>
  <si>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</si>
  <si>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</si>
  <si>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</si>
  <si>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</si>
  <si>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</si>
  <si>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</si>
  <si>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</si>
  <si>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</si>
  <si>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</si>
  <si>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</si>
  <si>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</si>
  <si>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</si>
  <si>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</si>
  <si>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</si>
  <si>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</si>
  <si>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</si>
  <si>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</si>
  <si>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</si>
  <si>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</si>
  <si>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</si>
  <si>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</si>
  <si>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</si>
  <si>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</si>
  <si>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</si>
  <si>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</si>
  <si>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</si>
  <si>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</si>
  <si>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</si>
  <si>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</si>
  <si>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</si>
  <si>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</si>
  <si>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</si>
  <si>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</si>
  <si>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</si>
  <si>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</si>
  <si>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</si>
  <si>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</si>
  <si>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</si>
  <si>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</si>
  <si>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</si>
  <si>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</si>
  <si>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</si>
  <si>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</si>
  <si>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</si>
  <si>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</si>
  <si>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</si>
  <si>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</si>
  <si>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</si>
  <si>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</si>
  <si>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</si>
  <si>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</si>
  <si>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</si>
  <si>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</si>
  <si>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</si>
  <si>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</si>
  <si>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</si>
  <si>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</si>
  <si>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</si>
  <si>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</si>
  <si>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</si>
  <si>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</si>
  <si>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</si>
  <si>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</si>
  <si>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</si>
  <si>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</si>
  <si>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</si>
  <si>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</si>
  <si>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</si>
  <si>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</si>
  <si>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</si>
  <si>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</si>
  <si>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</si>
  <si>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</si>
  <si>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</si>
  <si>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</si>
  <si>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</si>
  <si>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</si>
  <si>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</si>
  <si>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</si>
  <si>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</si>
  <si>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</si>
  <si>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</si>
  <si>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</si>
  <si>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</si>
  <si>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</si>
  <si>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</si>
  <si>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</si>
  <si>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</si>
  <si>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</si>
  <si>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</si>
  <si>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</si>
  <si>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</si>
  <si>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</si>
  <si>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</si>
  <si>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</si>
  <si>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</si>
  <si>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</si>
  <si>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</si>
  <si>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</si>
  <si>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</si>
  <si>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</si>
  <si>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</si>
  <si>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</si>
  <si>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</si>
  <si>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</si>
  <si>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</si>
  <si>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</si>
  <si>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</si>
  <si>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</si>
  <si>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</si>
  <si>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</si>
  <si>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</si>
  <si>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</si>
  <si>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</si>
  <si>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</si>
  <si>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</si>
  <si>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</si>
  <si>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</si>
  <si>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</si>
  <si>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</si>
  <si>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</si>
  <si>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</si>
  <si>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</si>
  <si>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</si>
  <si>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</si>
  <si>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</si>
  <si>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</si>
  <si>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</si>
  <si>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</si>
  <si>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</si>
  <si>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</si>
  <si>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</si>
  <si>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</si>
  <si>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</si>
  <si>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</si>
  <si>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</si>
  <si>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</si>
  <si>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</si>
  <si>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</si>
  <si>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</si>
  <si>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</si>
  <si>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</si>
  <si>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</si>
  <si>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</si>
  <si>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</si>
  <si>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</si>
  <si>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</si>
  <si>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</si>
  <si>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</si>
  <si>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</si>
  <si>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</si>
  <si>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</si>
  <si>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</si>
  <si>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</si>
  <si>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</si>
  <si>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</si>
  <si>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</si>
  <si>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</si>
  <si>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</si>
  <si>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</si>
  <si>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</si>
  <si>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</si>
  <si>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</si>
  <si>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</si>
  <si>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</si>
  <si>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</si>
  <si>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</si>
  <si>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</si>
  <si>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</si>
  <si>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</si>
  <si>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</si>
  <si>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</si>
  <si>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</si>
  <si>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</si>
  <si>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</si>
  <si>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</si>
  <si>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</si>
  <si>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</si>
  <si>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</si>
  <si>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</si>
  <si>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</si>
  <si>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</si>
  <si>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</si>
  <si>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</si>
  <si>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</si>
  <si>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</si>
  <si>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</si>
  <si>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</si>
  <si>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</si>
  <si>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</si>
  <si>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</si>
  <si>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</si>
  <si>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</si>
  <si>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</si>
  <si>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</si>
  <si>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</si>
  <si>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</si>
  <si>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</si>
  <si>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</si>
  <si>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</si>
  <si>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</si>
  <si>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</si>
  <si>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</si>
  <si>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</si>
  <si>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</si>
  <si>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</si>
  <si>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</si>
  <si>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</si>
  <si>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</si>
  <si>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</si>
  <si>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</si>
  <si>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</si>
  <si>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</si>
  <si>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</si>
  <si>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</si>
  <si>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</si>
  <si>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</si>
  <si>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</si>
  <si>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</si>
  <si>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</si>
  <si>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</si>
  <si>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</si>
  <si>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</si>
  <si>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</si>
  <si>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</si>
  <si>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</si>
  <si>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</si>
  <si>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</si>
  <si>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</si>
  <si>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</si>
  <si>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</si>
  <si>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</si>
  <si>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</si>
  <si>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</si>
  <si>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</si>
  <si>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</si>
  <si>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</si>
  <si>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</si>
  <si>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</si>
  <si>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</si>
  <si>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</si>
  <si>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</si>
  <si>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</si>
  <si>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</si>
  <si>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</si>
  <si>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</si>
  <si>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</si>
  <si>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</si>
  <si>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</si>
  <si>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</si>
  <si>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</si>
  <si>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</si>
  <si>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</si>
  <si>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</si>
  <si>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</si>
  <si>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</si>
  <si>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</si>
  <si>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</si>
  <si>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</si>
  <si>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</si>
  <si>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</si>
  <si>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</si>
  <si>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</si>
  <si>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</si>
  <si>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</si>
  <si>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</si>
  <si>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</si>
  <si>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</si>
  <si>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</si>
  <si>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</si>
  <si>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</si>
  <si>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</si>
  <si>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</si>
  <si>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</si>
  <si>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</si>
  <si>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</si>
  <si>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</si>
  <si>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</si>
  <si>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</si>
  <si>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</si>
  <si>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</si>
  <si>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</si>
  <si>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</si>
  <si>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</si>
  <si>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</si>
  <si>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</si>
  <si>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</si>
  <si>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</si>
  <si>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</si>
  <si>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</si>
  <si>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</si>
  <si>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</si>
  <si>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</si>
  <si>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</si>
  <si>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</si>
  <si>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</si>
  <si>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</si>
  <si>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</si>
  <si>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</si>
  <si>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</si>
  <si>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</si>
  <si>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</si>
  <si>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</si>
  <si>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</si>
  <si>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</si>
  <si>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</si>
  <si>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</si>
  <si>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</si>
  <si>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</si>
  <si>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</si>
  <si>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</si>
  <si>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</si>
  <si>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</si>
  <si>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</si>
  <si>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</si>
  <si>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</si>
  <si>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</si>
  <si>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</si>
  <si>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</si>
  <si>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</si>
  <si>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</si>
  <si>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</si>
  <si>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</si>
  <si>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</si>
  <si>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</si>
  <si>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</si>
  <si>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</si>
  <si>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</si>
  <si>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</si>
  <si>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</si>
  <si>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</si>
  <si>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</si>
  <si>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</si>
  <si>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</si>
  <si>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</si>
  <si>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</si>
  <si>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</si>
  <si>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</si>
  <si>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</si>
  <si>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</si>
  <si>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</si>
  <si>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</si>
  <si>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</si>
  <si>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</si>
  <si>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</si>
  <si>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</si>
  <si>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</si>
  <si>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</si>
  <si>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</si>
  <si>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</si>
  <si>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</si>
  <si>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</si>
  <si>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</si>
  <si>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</si>
  <si>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</si>
  <si>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</si>
  <si>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</si>
  <si>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</si>
  <si>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</si>
  <si>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</si>
  <si>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</si>
  <si>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</si>
  <si>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</si>
  <si>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</si>
  <si>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</si>
  <si>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</si>
  <si>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</si>
  <si>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</si>
  <si>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</si>
  <si>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</si>
  <si>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</si>
  <si>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</si>
  <si>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</si>
  <si>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</si>
  <si>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</si>
  <si>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</si>
  <si>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</si>
  <si>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</si>
  <si>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</si>
  <si>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</si>
  <si>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</si>
  <si>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</si>
  <si>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</si>
  <si>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</si>
  <si>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</si>
  <si>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</si>
  <si>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</si>
  <si>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</si>
  <si>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</si>
  <si>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</si>
  <si>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</si>
  <si>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</si>
  <si>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</si>
  <si>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</si>
  <si>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</si>
  <si>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</si>
  <si>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</si>
  <si>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</si>
  <si>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</si>
  <si>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</si>
  <si>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</si>
  <si>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</si>
  <si>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</si>
  <si>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</si>
  <si>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</si>
  <si>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</si>
  <si>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</si>
  <si>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</si>
  <si>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</si>
  <si>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</si>
  <si>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</si>
  <si>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</si>
  <si>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</si>
  <si>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</si>
  <si>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</si>
  <si>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</si>
  <si>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</si>
  <si>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</si>
  <si>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</si>
  <si>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</si>
  <si>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</si>
  <si>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</si>
  <si>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</si>
  <si>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</si>
  <si>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</si>
  <si>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</si>
  <si>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</si>
  <si>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</si>
  <si>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</si>
  <si>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</si>
  <si>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</si>
  <si>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</si>
  <si>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</si>
  <si>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</si>
  <si>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</si>
  <si>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</si>
  <si>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</si>
  <si>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</si>
  <si>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</si>
  <si>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</si>
  <si>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</si>
  <si>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</si>
  <si>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</si>
  <si>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</si>
  <si>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</si>
  <si>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</si>
  <si>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</si>
  <si>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</si>
  <si>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</si>
  <si>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</si>
  <si>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</si>
  <si>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</si>
  <si>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</si>
  <si>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</si>
  <si>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</si>
  <si>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</si>
  <si>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</si>
  <si>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</si>
  <si>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</si>
  <si>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</si>
  <si>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</si>
  <si>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</si>
  <si>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</si>
  <si>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</si>
  <si>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</si>
  <si>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</si>
  <si>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</si>
  <si>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</si>
  <si>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</si>
  <si>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</si>
  <si>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</si>
  <si>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</si>
  <si>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</si>
  <si>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</si>
  <si>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</si>
  <si>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</si>
  <si>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</si>
  <si>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</si>
  <si>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</si>
  <si>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</si>
  <si>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</si>
  <si>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</si>
  <si>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</si>
  <si>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</si>
  <si>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</si>
  <si>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</si>
  <si>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</si>
  <si>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</si>
  <si>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</si>
  <si>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</si>
  <si>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</si>
  <si>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</si>
  <si>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</si>
  <si>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</si>
  <si>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</si>
  <si>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</si>
  <si>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</si>
  <si>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</si>
  <si>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</si>
  <si>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</si>
  <si>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</si>
  <si>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</si>
  <si>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</si>
  <si>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</si>
  <si>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</si>
  <si>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</si>
  <si>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</si>
  <si>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</si>
  <si>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</si>
  <si>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</si>
  <si>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</si>
  <si>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</si>
  <si>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</si>
  <si>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</si>
  <si>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</si>
  <si>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</si>
  <si>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</si>
  <si>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</si>
  <si>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</si>
  <si>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</si>
  <si>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</si>
  <si>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</si>
  <si>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</si>
  <si>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</si>
  <si>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</si>
  <si>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</si>
  <si>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</si>
  <si>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</si>
  <si>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</si>
  <si>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</si>
  <si>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</si>
  <si>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</si>
  <si>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</si>
  <si>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</si>
  <si>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</si>
  <si>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</si>
  <si>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</si>
  <si>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</si>
  <si>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</si>
  <si>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</si>
  <si>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</si>
  <si>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</si>
  <si>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</si>
  <si>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</si>
  <si>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</si>
  <si>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</si>
  <si>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</si>
  <si>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</si>
  <si>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</si>
  <si>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</si>
  <si>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</si>
  <si>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</si>
  <si>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</si>
  <si>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</si>
  <si>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</si>
  <si>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</si>
  <si>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</si>
  <si>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</si>
  <si>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</si>
  <si>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</si>
  <si>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</si>
  <si>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</si>
  <si>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</si>
  <si>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</si>
  <si>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</si>
  <si>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</si>
  <si>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</si>
  <si>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</si>
  <si>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</si>
  <si>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</si>
  <si>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</si>
  <si>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</si>
  <si>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</si>
  <si>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</si>
  <si>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</si>
  <si>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</si>
  <si>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</si>
  <si>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</si>
  <si>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</si>
  <si>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</si>
  <si>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</si>
  <si>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</si>
  <si>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</si>
  <si>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</si>
  <si>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</si>
  <si>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</si>
  <si>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</si>
  <si>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</si>
  <si>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</si>
  <si>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</si>
  <si>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</si>
  <si>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</si>
  <si>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</si>
  <si>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</si>
  <si>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</si>
  <si>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</si>
  <si>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</si>
  <si>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</si>
  <si>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</si>
  <si>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</si>
  <si>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</si>
  <si>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</si>
  <si>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</si>
  <si>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</si>
  <si>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</si>
  <si>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</si>
  <si>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</si>
  <si>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</si>
  <si>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</si>
  <si>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</si>
  <si>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</si>
  <si>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</si>
  <si>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</si>
  <si>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</si>
  <si>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</si>
  <si>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</si>
  <si>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</si>
  <si>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</si>
  <si>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</si>
  <si>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</si>
  <si>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</si>
  <si>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</si>
  <si>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</si>
  <si>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</si>
  <si>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</si>
  <si>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</si>
  <si>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</si>
  <si>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</si>
  <si>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</si>
  <si>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</si>
  <si>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</si>
  <si>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</si>
  <si>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</si>
  <si>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</si>
  <si>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</si>
  <si>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</si>
  <si>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</si>
  <si>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</si>
  <si>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</si>
  <si>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</si>
  <si>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</si>
  <si>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</si>
  <si>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</si>
  <si>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</si>
  <si>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</si>
  <si>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</si>
  <si>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</si>
  <si>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</si>
  <si>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</si>
  <si>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</si>
  <si>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</si>
  <si>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</si>
  <si>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</si>
  <si>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</si>
  <si>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</si>
  <si>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</si>
  <si>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</si>
  <si>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</si>
  <si>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</si>
  <si>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</si>
  <si>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</si>
  <si>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</si>
  <si>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</si>
  <si>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</si>
  <si>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</si>
  <si>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</si>
  <si>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</si>
  <si>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</si>
  <si>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</si>
  <si>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</si>
  <si>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</si>
  <si>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</si>
  <si>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</si>
  <si>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</si>
  <si>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</si>
  <si>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</si>
  <si>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</si>
  <si>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</si>
  <si>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</si>
  <si>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</si>
  <si>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</si>
  <si>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</si>
  <si>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</si>
  <si>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</si>
  <si>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</si>
  <si>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</si>
  <si>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</si>
  <si>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</si>
  <si>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</si>
  <si>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</si>
  <si>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</si>
  <si>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</si>
  <si>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</si>
  <si>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</si>
  <si>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</si>
  <si>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</si>
  <si>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</si>
  <si>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</si>
  <si>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</si>
  <si>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</si>
  <si>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</si>
  <si>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</si>
  <si>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</si>
  <si>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</si>
  <si>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</si>
  <si>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</si>
  <si>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</si>
  <si>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</si>
  <si>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</si>
  <si>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</si>
  <si>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</si>
  <si>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</si>
  <si>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</si>
  <si>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</si>
  <si>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</si>
  <si>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</si>
  <si>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</si>
  <si>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</si>
  <si>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</si>
  <si>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</si>
  <si>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</si>
  <si>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</si>
  <si>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</si>
  <si>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</si>
  <si>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</si>
  <si>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</si>
  <si>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</si>
  <si>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</si>
  <si>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</si>
  <si>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</si>
  <si>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</si>
  <si>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</si>
  <si>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</si>
  <si>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</si>
  <si>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</si>
  <si>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</si>
  <si>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</si>
  <si>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</si>
  <si>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</si>
  <si>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</si>
  <si>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</si>
  <si>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</si>
  <si>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</si>
  <si>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</si>
  <si>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</si>
  <si>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</si>
  <si>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</si>
  <si>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</si>
  <si>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</si>
  <si>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</si>
  <si>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</si>
  <si>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</si>
  <si>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</si>
  <si>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</si>
  <si>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</si>
  <si>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</si>
  <si>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</si>
  <si>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</si>
  <si>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</si>
  <si>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</si>
  <si>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</si>
  <si>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</si>
  <si>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</si>
  <si>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</si>
  <si>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</si>
  <si>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</si>
  <si>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</si>
  <si>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</si>
  <si>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</si>
  <si>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</si>
  <si>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</si>
  <si>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</si>
  <si>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</si>
  <si>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</si>
  <si>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</si>
  <si>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</si>
  <si>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</si>
  <si>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</si>
  <si>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</si>
  <si>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</si>
  <si>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</si>
  <si>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</si>
  <si>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</si>
  <si>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</si>
  <si>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</si>
  <si>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</si>
  <si>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</si>
  <si>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</si>
  <si>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</si>
  <si>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</si>
  <si>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</si>
  <si>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</si>
  <si>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</si>
  <si>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</si>
  <si>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</si>
  <si>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</si>
  <si>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</si>
  <si>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</si>
  <si>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</si>
  <si>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</si>
  <si>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</si>
  <si>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</si>
  <si>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</si>
  <si>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</si>
  <si>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</si>
  <si>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</si>
  <si>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</si>
  <si>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</si>
  <si>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</si>
  <si>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</si>
  <si>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</si>
  <si>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</si>
  <si>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</si>
  <si>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</si>
  <si>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</si>
  <si>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</si>
  <si>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</si>
  <si>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</si>
  <si>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</si>
  <si>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</si>
  <si>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</si>
  <si>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</si>
  <si>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</si>
  <si>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</si>
  <si>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</si>
  <si>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</si>
  <si>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</si>
  <si>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</si>
  <si>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</si>
  <si>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</si>
  <si>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</si>
  <si>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</si>
  <si>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</si>
  <si>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</si>
  <si>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</si>
  <si>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</si>
  <si>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</si>
  <si>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</si>
  <si>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</si>
  <si>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</si>
  <si>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</si>
  <si>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</si>
  <si>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</si>
  <si>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</si>
  <si>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</si>
  <si>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</si>
  <si>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</si>
  <si>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</si>
  <si>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</si>
  <si>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</si>
  <si>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</si>
  <si>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</si>
  <si>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</si>
  <si>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</si>
  <si>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</si>
  <si>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</si>
  <si>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</si>
  <si>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</si>
  <si>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</si>
  <si>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</si>
  <si>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</si>
  <si>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</si>
  <si>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</si>
  <si>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</si>
  <si>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</si>
  <si>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</si>
  <si>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</si>
  <si>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</si>
  <si>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</si>
  <si>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</si>
  <si>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</si>
  <si>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</si>
  <si>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</si>
  <si>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</si>
  <si>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</si>
  <si>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</si>
  <si>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</si>
  <si>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</si>
  <si>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</si>
  <si>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</si>
  <si>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</si>
  <si>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</si>
  <si>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</si>
  <si>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</si>
  <si>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</si>
  <si>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</si>
  <si>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</si>
  <si>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</si>
  <si>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</si>
  <si>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</si>
  <si>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</si>
  <si>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</si>
  <si>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</si>
  <si>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</si>
  <si>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</si>
  <si>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</si>
  <si>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</si>
  <si>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</si>
  <si>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</si>
  <si>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</si>
  <si>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</si>
  <si>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</si>
  <si>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</si>
  <si>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</si>
  <si>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</si>
  <si>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</si>
  <si>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</si>
  <si>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</si>
  <si>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</si>
  <si>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</si>
  <si>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</si>
  <si>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</si>
  <si>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</si>
  <si>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</si>
  <si>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</si>
  <si>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</si>
  <si>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</si>
  <si>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</si>
  <si>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</si>
  <si>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</si>
  <si>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</si>
  <si>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</si>
  <si>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</si>
  <si>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</si>
  <si>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</si>
  <si>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</si>
  <si>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</si>
  <si>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</si>
  <si>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</si>
  <si>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</si>
  <si>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</si>
  <si>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</si>
  <si>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</si>
  <si>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</si>
  <si>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</si>
  <si>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</si>
  <si>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</si>
  <si>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</si>
  <si>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</si>
  <si>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</si>
  <si>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</si>
  <si>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</si>
  <si>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</si>
  <si>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</si>
  <si>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</si>
  <si>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</si>
  <si>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</si>
  <si>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</si>
  <si>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</si>
  <si>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</si>
  <si>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</si>
  <si>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</si>
  <si>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</si>
  <si>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</si>
  <si>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</si>
  <si>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</si>
  <si>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</si>
  <si>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</si>
  <si>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</si>
  <si>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</si>
  <si>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</si>
  <si>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</si>
  <si>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</si>
  <si>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</si>
  <si>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</si>
  <si>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</si>
  <si>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</si>
  <si>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</si>
  <si>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</si>
  <si>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</si>
  <si>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</si>
  <si>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</si>
  <si>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</si>
  <si>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</si>
  <si>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</si>
  <si>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</si>
  <si>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</si>
  <si>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</si>
  <si>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</si>
  <si>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</si>
  <si>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</si>
  <si>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</si>
  <si>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</si>
  <si>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</si>
  <si>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</si>
  <si>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</si>
  <si>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</si>
  <si>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</si>
  <si>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</si>
  <si>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</si>
  <si>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</si>
  <si>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</si>
  <si>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</si>
  <si>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</si>
  <si>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</si>
  <si>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</si>
  <si>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</si>
  <si>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</si>
  <si>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</si>
  <si>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</si>
  <si>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</si>
  <si>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</si>
  <si>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</si>
  <si>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</si>
  <si>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</si>
  <si>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</si>
  <si>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</si>
  <si>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</si>
  <si>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</si>
  <si>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</si>
  <si>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</si>
  <si>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</si>
  <si>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</si>
  <si>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</si>
  <si>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</si>
  <si>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</si>
  <si>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</si>
  <si>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</si>
  <si>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</si>
  <si>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</si>
  <si>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</si>
  <si>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</si>
  <si>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</si>
  <si>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</si>
  <si>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</si>
  <si>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</si>
  <si>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</si>
  <si>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</si>
  <si>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</si>
  <si>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</si>
  <si>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</si>
  <si>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</si>
  <si>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</si>
  <si>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</si>
  <si>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</si>
  <si>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</si>
  <si>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</si>
  <si>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</si>
  <si>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</si>
  <si>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</si>
  <si>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</si>
  <si>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</si>
  <si>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</si>
  <si>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</si>
  <si>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</si>
  <si>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</si>
  <si>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</si>
  <si>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</si>
  <si>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</si>
  <si>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</si>
  <si>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</si>
  <si>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</si>
  <si>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</si>
  <si>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</si>
  <si>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</si>
  <si>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</si>
  <si>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</si>
  <si>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</si>
  <si>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</si>
  <si>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</si>
  <si>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</si>
  <si>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</si>
  <si>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</si>
  <si>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</si>
  <si>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</si>
  <si>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</si>
  <si>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</si>
  <si>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</si>
  <si>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</si>
  <si>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</si>
  <si>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</si>
  <si>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</si>
  <si>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</si>
  <si>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</si>
  <si>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</si>
  <si>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</si>
  <si>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</si>
  <si>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</si>
  <si>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</si>
  <si>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</si>
  <si>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</si>
  <si>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</si>
  <si>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</si>
  <si>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</si>
  <si>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</si>
  <si>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</si>
  <si>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</si>
  <si>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</si>
  <si>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</si>
  <si>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</si>
  <si>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</si>
  <si>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</si>
  <si>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</si>
  <si>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</si>
  <si>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</si>
  <si>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</si>
  <si>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</si>
  <si>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</si>
  <si>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</si>
  <si>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</si>
  <si>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</si>
  <si>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</si>
  <si>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</si>
  <si>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</si>
  <si>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</si>
  <si>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</si>
  <si>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</si>
  <si>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</si>
  <si>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</si>
  <si>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</si>
  <si>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</si>
  <si>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</si>
  <si>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</si>
  <si>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</si>
  <si>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</si>
  <si>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</si>
  <si>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</si>
  <si>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</si>
  <si>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</si>
  <si>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</si>
  <si>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</si>
  <si>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</si>
  <si>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</si>
  <si>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</si>
  <si>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</si>
  <si>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</si>
  <si>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</si>
  <si>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</si>
  <si>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</si>
  <si>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</si>
  <si>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</si>
  <si>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</si>
  <si>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</si>
  <si>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</si>
  <si>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</si>
  <si>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</si>
  <si>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</si>
  <si>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</si>
  <si>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</si>
  <si>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</si>
  <si>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</si>
  <si>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</si>
  <si>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</si>
  <si>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</si>
  <si>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</si>
  <si>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</si>
  <si>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</si>
  <si>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</si>
  <si>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</si>
  <si>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</si>
  <si>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</si>
  <si>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</si>
  <si>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</si>
  <si>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</si>
  <si>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</si>
  <si>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</si>
  <si>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</si>
  <si>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</si>
  <si>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</si>
  <si>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</si>
  <si>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</si>
  <si>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</si>
  <si>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</si>
  <si>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</si>
  <si>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</si>
  <si>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</si>
  <si>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</si>
  <si>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</si>
  <si>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</si>
  <si>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</si>
  <si>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</si>
  <si>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</si>
  <si>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</si>
  <si>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</si>
  <si>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</si>
  <si>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</si>
  <si>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</si>
  <si>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</si>
  <si>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</si>
  <si>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</si>
  <si>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</si>
  <si>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</si>
  <si>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</si>
  <si>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</si>
  <si>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</si>
  <si>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</si>
  <si>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</si>
  <si>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</si>
  <si>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</si>
  <si>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</si>
  <si>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</si>
  <si>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</si>
  <si>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</si>
  <si>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</si>
  <si>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</si>
  <si>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</si>
  <si>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</si>
  <si>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</si>
  <si>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</si>
  <si>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</si>
  <si>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</si>
  <si>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</si>
  <si>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</si>
  <si>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</si>
  <si>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</si>
  <si>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</si>
  <si>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</si>
  <si>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</si>
  <si>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</si>
  <si>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</si>
  <si>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</si>
  <si>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</si>
  <si>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</si>
  <si>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</si>
  <si>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</si>
  <si>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</si>
  <si>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</si>
  <si>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</si>
  <si>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</si>
  <si>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</si>
  <si>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</si>
  <si>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</si>
  <si>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</si>
  <si>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</si>
  <si>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</si>
  <si>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</si>
  <si>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</si>
  <si>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</si>
  <si>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</si>
  <si>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</si>
  <si>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</si>
  <si>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</si>
  <si>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</si>
  <si>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</si>
  <si>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</si>
  <si>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</si>
  <si>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</si>
  <si>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</si>
  <si>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</si>
  <si>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</si>
  <si>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</si>
  <si>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</si>
  <si>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</si>
  <si>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</si>
  <si>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</si>
  <si>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</si>
  <si>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</si>
  <si>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</si>
  <si>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</si>
  <si>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</si>
  <si>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</si>
  <si>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</si>
  <si>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</si>
  <si>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</si>
  <si>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</si>
  <si>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</si>
  <si>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</si>
  <si>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</si>
  <si>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</si>
  <si>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</si>
  <si>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</si>
  <si>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</si>
  <si>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</si>
  <si>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</si>
  <si>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</si>
  <si>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</si>
  <si>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</si>
  <si>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</si>
  <si>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</si>
  <si>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</si>
  <si>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</si>
  <si>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</si>
  <si>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</si>
  <si>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</si>
  <si>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</si>
  <si>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</si>
  <si>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</si>
  <si>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</si>
  <si>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</si>
  <si>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</si>
  <si>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</si>
  <si>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</si>
  <si>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</si>
  <si>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</si>
  <si>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</si>
  <si>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</si>
  <si>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</si>
  <si>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</si>
  <si>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</si>
  <si>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</si>
  <si>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</si>
  <si>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</si>
  <si>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</si>
  <si>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</si>
  <si>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</si>
  <si>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</si>
  <si>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</si>
  <si>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</si>
  <si>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</si>
  <si>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</si>
  <si>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</si>
  <si>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</si>
  <si>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</si>
  <si>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</si>
  <si>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</si>
  <si>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</si>
  <si>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</si>
  <si>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</si>
  <si>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</si>
  <si>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</si>
  <si>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</si>
  <si>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</si>
  <si>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</si>
  <si>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</si>
  <si>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</si>
  <si>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</si>
  <si>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</si>
  <si>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</si>
  <si>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</si>
  <si>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</si>
  <si>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</si>
  <si>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</si>
  <si>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</si>
  <si>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</si>
  <si>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</si>
  <si>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</si>
  <si>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</si>
  <si>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</si>
  <si>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</si>
  <si>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</si>
  <si>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</si>
  <si>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</si>
  <si>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</si>
  <si>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</si>
  <si>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</si>
  <si>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</si>
  <si>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</si>
  <si>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</si>
  <si>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</si>
  <si>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</si>
  <si>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</si>
  <si>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</si>
  <si>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</si>
  <si>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</si>
  <si>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</si>
  <si>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</si>
  <si>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</si>
  <si>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</si>
  <si>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</si>
  <si>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</si>
  <si>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</si>
  <si>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</si>
  <si>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</si>
  <si>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</si>
  <si>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</si>
  <si>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</si>
  <si>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</si>
  <si>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</si>
  <si>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</si>
  <si>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</si>
  <si>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</si>
  <si>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</si>
  <si>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</si>
  <si>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</si>
  <si>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</si>
  <si>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</si>
  <si>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</si>
  <si>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</si>
  <si>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</si>
  <si>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</si>
  <si>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</si>
  <si>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</si>
  <si>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</si>
  <si>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</si>
  <si>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</si>
  <si>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</si>
  <si>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</si>
  <si>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</si>
  <si>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</si>
  <si>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</si>
  <si>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</si>
  <si>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</si>
  <si>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</si>
  <si>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</si>
  <si>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</si>
  <si>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</si>
  <si>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</si>
  <si>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</si>
  <si>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</si>
  <si>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</si>
  <si>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</si>
  <si>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</si>
  <si>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</si>
  <si>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</si>
  <si>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</si>
  <si>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</si>
  <si>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</si>
  <si>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</si>
  <si>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</si>
  <si>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</si>
  <si>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</si>
  <si>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</si>
  <si>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</si>
  <si>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</si>
  <si>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</si>
  <si>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</si>
  <si>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</si>
  <si>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</si>
  <si>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</si>
  <si>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</si>
  <si>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</si>
  <si>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</si>
  <si>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</si>
  <si>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</si>
  <si>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</si>
  <si>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</si>
  <si>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</si>
  <si>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</si>
  <si>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</si>
  <si>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</si>
  <si>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</si>
  <si>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</si>
  <si>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</si>
  <si>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</si>
  <si>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</si>
  <si>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</si>
  <si>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</si>
  <si>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</si>
  <si>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</si>
  <si>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</si>
  <si>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</si>
  <si>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</si>
  <si>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</si>
  <si>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</si>
  <si>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</si>
  <si>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</si>
  <si>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</si>
  <si>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</si>
  <si>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</si>
  <si>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</si>
  <si>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</si>
  <si>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</si>
  <si>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</si>
  <si>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</si>
  <si>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</si>
  <si>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</si>
  <si>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</si>
  <si>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</si>
  <si>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</si>
  <si>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</si>
  <si>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</si>
  <si>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</si>
  <si>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</si>
  <si>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</si>
  <si>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</si>
  <si>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</si>
  <si>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</si>
  <si>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</si>
  <si>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</si>
  <si>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</si>
  <si>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</si>
  <si>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</si>
  <si>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</si>
  <si>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</si>
  <si>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</si>
  <si>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</si>
  <si>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</si>
  <si>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</si>
  <si>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</si>
  <si>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</si>
  <si>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</si>
  <si>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</si>
  <si>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</si>
  <si>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</si>
  <si>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</si>
  <si>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</si>
  <si>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</si>
  <si>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</si>
  <si>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</si>
  <si>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</si>
  <si>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</si>
  <si>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</si>
  <si>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</si>
  <si>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</si>
  <si>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</si>
  <si>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</si>
  <si>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</si>
  <si>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</si>
  <si>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</si>
  <si>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</si>
  <si>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</si>
  <si>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</si>
  <si>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</si>
  <si>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</si>
  <si>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</si>
  <si>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</si>
  <si>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</si>
  <si>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</si>
  <si>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</si>
  <si>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</si>
  <si>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</si>
  <si>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</si>
  <si>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</si>
  <si>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</si>
  <si>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</si>
  <si>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</si>
  <si>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</si>
  <si>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</si>
  <si>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</si>
  <si>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</si>
  <si>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</si>
  <si>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</si>
  <si>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</si>
  <si>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</si>
  <si>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</si>
  <si>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</si>
  <si>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</si>
  <si>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</si>
  <si>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</si>
  <si>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</si>
  <si>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</si>
  <si>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</si>
  <si>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</si>
  <si>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</si>
  <si>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</si>
  <si>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</si>
  <si>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</si>
  <si>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</si>
  <si>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</si>
  <si>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</si>
  <si>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</si>
  <si>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</si>
  <si>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</si>
  <si>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</si>
  <si>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</si>
  <si>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</si>
  <si>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</si>
  <si>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</si>
  <si>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</si>
  <si>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</si>
  <si>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</si>
  <si>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</si>
  <si>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</si>
  <si>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</si>
  <si>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</si>
  <si>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</si>
  <si>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</si>
  <si>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</si>
  <si>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</si>
  <si>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</si>
  <si>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</si>
  <si>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</si>
  <si>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</si>
  <si>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</si>
  <si>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</si>
  <si>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</si>
  <si>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</si>
  <si>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</si>
  <si>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</si>
  <si>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</si>
  <si>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</si>
  <si>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</si>
  <si>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</si>
  <si>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</si>
  <si>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</si>
  <si>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</si>
  <si>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</si>
  <si>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</si>
  <si>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</si>
  <si>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</si>
  <si>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</si>
  <si>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</si>
  <si>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</si>
  <si>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</si>
  <si>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</si>
  <si>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</si>
  <si>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</si>
  <si>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</si>
  <si>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</si>
  <si>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</si>
  <si>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</si>
  <si>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</si>
  <si>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</si>
  <si>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</si>
  <si>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</si>
  <si>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</si>
  <si>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</si>
  <si>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</si>
  <si>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</si>
  <si>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</si>
  <si>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</si>
  <si>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</si>
  <si>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</si>
  <si>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</si>
  <si>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</si>
  <si>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</si>
  <si>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</si>
  <si>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</si>
  <si>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</si>
  <si>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</si>
  <si>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</si>
  <si>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</si>
  <si>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</si>
  <si>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</si>
  <si>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</si>
  <si>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</si>
  <si>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</si>
  <si>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</si>
  <si>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</si>
  <si>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</si>
  <si>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</si>
  <si>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</si>
  <si>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</si>
  <si>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</si>
  <si>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</si>
  <si>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</si>
  <si>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</si>
  <si>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</si>
  <si>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</si>
  <si>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</si>
  <si>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</si>
  <si>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</si>
  <si>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</si>
  <si>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</si>
  <si>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</si>
  <si>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</si>
  <si>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</si>
  <si>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</si>
  <si>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</si>
  <si>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</si>
  <si>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</si>
  <si>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</si>
  <si>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</si>
  <si>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</si>
  <si>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</si>
  <si>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</si>
  <si>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</si>
  <si>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</si>
  <si>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</si>
  <si>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</si>
  <si>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</si>
  <si>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</si>
  <si>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</si>
  <si>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</si>
  <si>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</si>
  <si>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</si>
  <si>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</si>
  <si>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</si>
  <si>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</si>
  <si>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</si>
  <si>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</si>
  <si>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</si>
  <si>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</si>
  <si>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</si>
  <si>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</si>
  <si>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</si>
  <si>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</si>
  <si>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</si>
  <si>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</si>
  <si>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</si>
  <si>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</si>
  <si>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</si>
  <si>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</si>
  <si>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</si>
  <si>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</si>
  <si>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</si>
  <si>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</si>
  <si>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</si>
  <si>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</si>
  <si>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</si>
  <si>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</si>
  <si>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</si>
  <si>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</si>
  <si>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</si>
  <si>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</si>
  <si>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</si>
  <si>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</si>
  <si>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</si>
  <si>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</si>
  <si>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</si>
  <si>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</si>
  <si>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</si>
  <si>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</si>
  <si>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</si>
  <si>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</si>
  <si>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</si>
  <si>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</si>
  <si>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</si>
  <si>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</si>
  <si>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</si>
  <si>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</si>
  <si>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</si>
  <si>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</si>
  <si>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</si>
  <si>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</si>
  <si>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</si>
  <si>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</si>
  <si>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</si>
  <si>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</si>
  <si>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</si>
  <si>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</si>
  <si>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</si>
  <si>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</si>
  <si>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</si>
  <si>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</si>
  <si>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</si>
  <si>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</si>
  <si>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</si>
  <si>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</si>
  <si>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</si>
  <si>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</si>
  <si>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</si>
  <si>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</si>
  <si>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</si>
  <si>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</si>
  <si>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</si>
  <si>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</si>
  <si>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</si>
  <si>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</si>
  <si>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</si>
  <si>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</si>
  <si>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</si>
  <si>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</si>
  <si>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</si>
  <si>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</si>
  <si>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</si>
  <si>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</si>
  <si>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</si>
  <si>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</si>
  <si>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</si>
  <si>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</si>
  <si>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</si>
  <si>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</si>
  <si>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</si>
  <si>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</si>
  <si>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</si>
  <si>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</si>
  <si>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</si>
  <si>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</si>
  <si>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</si>
  <si>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</si>
  <si>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</si>
  <si>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</si>
  <si>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</si>
  <si>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</si>
  <si>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</si>
  <si>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</si>
  <si>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</si>
  <si>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</si>
  <si>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</si>
  <si>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</si>
  <si>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</si>
  <si>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</si>
  <si>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</si>
  <si>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</si>
  <si>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</si>
  <si>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</si>
  <si>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</si>
  <si>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</si>
  <si>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</si>
  <si>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</si>
  <si>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</si>
  <si>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</si>
  <si>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</si>
  <si>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</si>
  <si>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</si>
  <si>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</si>
  <si>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</si>
  <si>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</si>
  <si>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</si>
  <si>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</si>
  <si>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</si>
  <si>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</si>
  <si>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</si>
  <si>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</si>
  <si>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</si>
  <si>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</si>
  <si>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</si>
  <si>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</si>
  <si>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</si>
  <si>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</si>
  <si>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</si>
  <si>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</si>
  <si>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</si>
  <si>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</si>
  <si>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</si>
  <si>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</si>
  <si>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</si>
  <si>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</si>
  <si>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</si>
  <si>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</si>
  <si>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</si>
  <si>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</si>
  <si>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</si>
  <si>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</si>
  <si>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</si>
  <si>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</si>
  <si>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</si>
  <si>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</si>
  <si>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</si>
  <si>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</si>
  <si>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</si>
  <si>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</si>
  <si>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</si>
  <si>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</si>
  <si>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</si>
  <si>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</si>
  <si>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</si>
  <si>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</si>
  <si>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</si>
  <si>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</si>
  <si>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</si>
  <si>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</si>
  <si>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</si>
  <si>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</si>
  <si>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</si>
  <si>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</si>
  <si>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</si>
  <si>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</si>
  <si>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</si>
  <si>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</si>
  <si>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</si>
  <si>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</si>
  <si>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</si>
  <si>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</si>
  <si>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</si>
  <si>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</si>
  <si>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</si>
  <si>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</si>
  <si>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</si>
  <si>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</si>
  <si>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</si>
  <si>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</si>
  <si>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</si>
  <si>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</si>
  <si>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</si>
  <si>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</si>
  <si>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</si>
  <si>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</si>
  <si>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</si>
  <si>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</si>
  <si>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</si>
  <si>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</si>
  <si>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</si>
  <si>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</si>
  <si>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</si>
  <si>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</si>
  <si>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</si>
  <si>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</si>
  <si>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</si>
  <si>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</si>
  <si>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</si>
  <si>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</si>
  <si>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</si>
  <si>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</si>
  <si>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</si>
  <si>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</si>
  <si>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</si>
  <si>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</si>
  <si>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</si>
  <si>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</si>
  <si>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</si>
  <si>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</si>
  <si>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</si>
  <si>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</si>
  <si>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</si>
  <si>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</si>
  <si>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</si>
  <si>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</si>
  <si>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</si>
  <si>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</si>
  <si>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</si>
  <si>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</si>
  <si>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</si>
  <si>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</si>
  <si>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</si>
  <si>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</si>
  <si>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</si>
  <si>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</si>
  <si>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</si>
  <si>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</si>
  <si>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</si>
  <si>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</si>
  <si>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</si>
  <si>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</si>
  <si>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</si>
  <si>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</si>
  <si>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</si>
  <si>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</si>
  <si>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</si>
  <si>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</si>
  <si>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</si>
  <si>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</si>
  <si>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</si>
  <si>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</si>
  <si>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</si>
  <si>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</si>
  <si>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</si>
  <si>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</si>
  <si>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</si>
  <si>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</si>
  <si>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</si>
  <si>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</si>
  <si>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</si>
  <si>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</si>
  <si>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</si>
  <si>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</si>
  <si>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</si>
  <si>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</si>
  <si>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</si>
  <si>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</si>
  <si>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</si>
  <si>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</si>
  <si>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</si>
  <si>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</si>
  <si>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</si>
  <si>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</si>
  <si>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</si>
  <si>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</si>
  <si>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</si>
  <si>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</si>
  <si>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</si>
  <si>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</si>
  <si>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</si>
  <si>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</si>
  <si>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</si>
  <si>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</si>
  <si>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</si>
  <si>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</si>
  <si>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</si>
  <si>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</si>
  <si>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</si>
  <si>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</si>
  <si>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</si>
  <si>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</si>
  <si>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</si>
  <si>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</si>
  <si>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</si>
  <si>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</si>
  <si>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</si>
  <si>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</si>
  <si>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</si>
  <si>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</si>
  <si>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</si>
  <si>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</si>
  <si>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</si>
  <si>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</si>
  <si>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</si>
  <si>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</si>
  <si>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</si>
  <si>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</si>
  <si>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</si>
  <si>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</si>
  <si>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</si>
  <si>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</si>
  <si>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</si>
  <si>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</si>
  <si>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</si>
  <si>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</si>
  <si>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</si>
  <si>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</si>
  <si>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</si>
  <si>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</si>
  <si>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</si>
  <si>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</si>
  <si>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</si>
  <si>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</si>
  <si>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</si>
  <si>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</si>
  <si>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</si>
  <si>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</si>
  <si>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</si>
  <si>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</si>
  <si>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</si>
  <si>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</si>
  <si>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</si>
  <si>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</si>
  <si>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</si>
  <si>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</si>
  <si>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</si>
  <si>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</si>
  <si>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</si>
  <si>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</si>
  <si>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</si>
  <si>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</si>
  <si>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</si>
  <si>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</si>
  <si>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</si>
  <si>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</si>
  <si>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</si>
  <si>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</si>
  <si>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</si>
  <si>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</si>
  <si>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</si>
  <si>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</si>
  <si>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</si>
  <si>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</si>
  <si>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</si>
  <si>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</si>
  <si>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</si>
  <si>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</si>
  <si>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</si>
  <si>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</si>
  <si>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</si>
  <si>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</si>
  <si>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</si>
  <si>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</si>
  <si>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</si>
  <si>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</si>
  <si>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</si>
  <si>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</si>
  <si>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</si>
  <si>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</si>
  <si>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</si>
  <si>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</si>
  <si>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</si>
  <si>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</si>
  <si>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</si>
  <si>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</si>
  <si>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</si>
  <si>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</si>
  <si>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</si>
  <si>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</si>
  <si>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</si>
  <si>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</si>
  <si>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</si>
  <si>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</si>
  <si>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</si>
  <si>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</si>
  <si>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</si>
  <si>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</si>
  <si>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</si>
  <si>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</si>
  <si>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</si>
  <si>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</si>
  <si>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</si>
  <si>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</si>
  <si>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</si>
  <si>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</si>
  <si>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</si>
  <si>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</si>
  <si>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</si>
  <si>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</si>
  <si>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</si>
  <si>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</si>
  <si>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</si>
  <si>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</si>
  <si>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</si>
  <si>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</si>
  <si>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</si>
  <si>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</si>
  <si>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</si>
  <si>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</si>
  <si>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</si>
  <si>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</si>
  <si>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</si>
  <si>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</si>
  <si>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</si>
  <si>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</si>
  <si>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</si>
  <si>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</si>
  <si>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</si>
  <si>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</si>
  <si>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</si>
  <si>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</si>
  <si>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</si>
  <si>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</si>
  <si>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</si>
  <si>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</si>
  <si>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</si>
  <si>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</si>
  <si>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</si>
  <si>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</si>
  <si>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</si>
  <si>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</si>
  <si>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</si>
  <si>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</si>
  <si>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</si>
  <si>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</si>
  <si>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</si>
  <si>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</si>
  <si>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</si>
  <si>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</si>
  <si>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</si>
  <si>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</si>
  <si>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</si>
  <si>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</si>
  <si>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</si>
  <si>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</si>
  <si>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</si>
  <si>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</si>
  <si>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</si>
  <si>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</si>
  <si>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</si>
  <si>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</si>
  <si>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</si>
  <si>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</si>
  <si>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</si>
  <si>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</si>
  <si>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</si>
  <si>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</si>
  <si>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</si>
  <si>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</si>
  <si>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</si>
  <si>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</si>
  <si>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</si>
  <si>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</si>
  <si>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</si>
  <si>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</si>
  <si>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</si>
  <si>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</si>
  <si>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</si>
  <si>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</si>
  <si>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</si>
  <si>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</si>
  <si>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</si>
  <si>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</si>
  <si>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</si>
  <si>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</si>
  <si>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</si>
  <si>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</si>
  <si>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</si>
  <si>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</si>
  <si>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</si>
  <si>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</si>
  <si>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</si>
  <si>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</si>
  <si>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</si>
  <si>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</si>
  <si>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</si>
  <si>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</si>
  <si>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</si>
  <si>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</si>
  <si>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</si>
  <si>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</si>
  <si>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</si>
  <si>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</si>
  <si>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</si>
  <si>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</si>
  <si>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</si>
  <si>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</si>
  <si>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</si>
  <si>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</si>
  <si>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</si>
  <si>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</si>
  <si>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</si>
  <si>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</si>
  <si>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</si>
  <si>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</si>
  <si>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</si>
  <si>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</si>
  <si>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</si>
  <si>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</si>
  <si>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</si>
  <si>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</si>
  <si>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</si>
  <si>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</si>
  <si>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</si>
  <si>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</si>
  <si>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</si>
  <si>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</si>
  <si>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</si>
  <si>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</si>
  <si>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</si>
  <si>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</si>
  <si>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</si>
  <si>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</si>
  <si>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</si>
  <si>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</si>
  <si>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</si>
  <si>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</si>
  <si>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</si>
  <si>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</si>
  <si>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</si>
  <si>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</si>
  <si>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</si>
  <si>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</si>
  <si>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</si>
  <si>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</si>
  <si>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</si>
  <si>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</si>
  <si>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</si>
  <si>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</si>
  <si>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</si>
  <si>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</si>
  <si>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</si>
  <si>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</si>
  <si>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</si>
  <si>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</si>
  <si>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</si>
  <si>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</si>
  <si>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</si>
  <si>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</si>
  <si>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</si>
  <si>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</si>
  <si>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</si>
  <si>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</si>
  <si>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</si>
  <si>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</si>
  <si>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</si>
  <si>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</si>
  <si>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</si>
  <si>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</si>
  <si>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</si>
  <si>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</si>
  <si>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</si>
  <si>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</si>
  <si>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</si>
  <si>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</si>
  <si>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</si>
  <si>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</si>
  <si>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</si>
  <si>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</si>
  <si>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</si>
  <si>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</si>
  <si>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</si>
  <si>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</si>
  <si>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</si>
  <si>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</si>
  <si>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</si>
  <si>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</si>
  <si>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</si>
  <si>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</si>
  <si>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</si>
  <si>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</si>
  <si>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</si>
  <si>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</si>
  <si>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</si>
  <si>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</si>
  <si>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</si>
  <si>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</si>
  <si>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</si>
  <si>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</si>
  <si>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</si>
  <si>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</si>
  <si>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</si>
  <si>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</si>
  <si>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</si>
  <si>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</si>
  <si>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</si>
  <si>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</si>
  <si>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</si>
  <si>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</si>
  <si>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</si>
  <si>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</si>
  <si>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</si>
  <si>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</si>
  <si>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</si>
  <si>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</si>
  <si>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</si>
  <si>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</si>
  <si>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</si>
  <si>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</si>
  <si>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</si>
  <si>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</si>
  <si>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</si>
  <si>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</si>
  <si>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</si>
  <si>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</si>
  <si>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</si>
  <si>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</si>
  <si>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</si>
  <si>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</si>
  <si>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</si>
  <si>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</si>
  <si>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</si>
  <si>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</si>
  <si>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</si>
  <si>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</si>
  <si>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</si>
  <si>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</si>
  <si>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</si>
  <si>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</si>
  <si>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</si>
  <si>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</si>
  <si>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</si>
  <si>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</si>
  <si>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</si>
  <si>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</si>
  <si>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</si>
  <si>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</si>
  <si>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</si>
  <si>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</si>
  <si>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</si>
  <si>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</si>
  <si>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</si>
  <si>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</si>
  <si>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</si>
  <si>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</si>
  <si>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</si>
  <si>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</si>
  <si>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</si>
  <si>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</si>
  <si>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</si>
  <si>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</si>
  <si>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</si>
  <si>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</si>
  <si>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</si>
  <si>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</si>
  <si>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</si>
  <si>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</si>
  <si>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</si>
  <si>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</si>
  <si>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</si>
  <si>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</si>
  <si>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</si>
  <si>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</si>
  <si>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</si>
  <si>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</si>
  <si>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</si>
  <si>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</si>
  <si>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</si>
  <si>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</si>
  <si>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</si>
  <si>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</si>
  <si>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</si>
  <si>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</si>
  <si>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</si>
  <si>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</si>
  <si>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</si>
  <si>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</si>
  <si>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</si>
  <si>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</si>
  <si>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</si>
  <si>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</si>
  <si>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</si>
  <si>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</si>
  <si>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</si>
  <si>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</si>
  <si>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</si>
  <si>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</si>
  <si>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</si>
  <si>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</si>
  <si>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</si>
  <si>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</si>
  <si>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</si>
  <si>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</si>
  <si>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</si>
  <si>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</si>
  <si>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</si>
  <si>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</si>
  <si>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</si>
  <si>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</si>
  <si>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</si>
  <si>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</si>
  <si>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</si>
  <si>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</si>
  <si>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</si>
  <si>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</si>
  <si>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</si>
  <si>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</si>
  <si>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</si>
  <si>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</si>
  <si>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</si>
  <si>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</si>
  <si>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</si>
  <si>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</si>
  <si>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</si>
  <si>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</si>
  <si>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</si>
  <si>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</si>
  <si>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</si>
  <si>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</si>
  <si>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</si>
  <si>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</si>
  <si>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</si>
  <si>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</si>
  <si>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</si>
  <si>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</si>
  <si>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</si>
  <si>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</si>
  <si>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</si>
  <si>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</si>
  <si>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</si>
  <si>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</si>
  <si>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</si>
  <si>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</si>
  <si>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</si>
  <si>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</si>
  <si>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</si>
  <si>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</si>
  <si>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</si>
  <si>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</si>
  <si>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</si>
  <si>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</si>
  <si>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</si>
  <si>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</si>
  <si>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</si>
  <si>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</si>
  <si>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</si>
  <si>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</si>
  <si>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</si>
  <si>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</si>
  <si>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</si>
  <si>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</si>
  <si>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</si>
  <si>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</si>
  <si>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</si>
  <si>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</si>
  <si>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</si>
  <si>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</si>
  <si>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</si>
  <si>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</si>
  <si>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</si>
  <si>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</si>
  <si>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</si>
  <si>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</si>
  <si>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</si>
  <si>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</si>
  <si>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</si>
  <si>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</si>
  <si>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</si>
  <si>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</si>
  <si>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</si>
  <si>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</si>
  <si>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</si>
  <si>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</si>
  <si>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</si>
  <si>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</si>
  <si>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</si>
  <si>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</si>
  <si>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</si>
  <si>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</si>
  <si>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</si>
  <si>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</si>
  <si>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</si>
  <si>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</si>
  <si>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</si>
  <si>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</si>
  <si>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</si>
  <si>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</si>
  <si>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</si>
  <si>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</si>
  <si>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</si>
  <si>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</si>
  <si>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</si>
  <si>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</si>
  <si>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</si>
  <si>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</si>
  <si>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</si>
  <si>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</si>
  <si>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</si>
  <si>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</si>
  <si>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</si>
  <si>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</si>
  <si>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</si>
  <si>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</si>
  <si>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</si>
  <si>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</si>
  <si>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</si>
  <si>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</si>
  <si>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</si>
  <si>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</si>
  <si>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</si>
  <si>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</si>
  <si>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</si>
  <si>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</si>
  <si>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</si>
  <si>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</si>
  <si>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</si>
  <si>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</si>
  <si>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</si>
  <si>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</si>
  <si>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</si>
  <si>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</si>
  <si>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</si>
  <si>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</si>
  <si>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</si>
  <si>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</si>
  <si>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</si>
  <si>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</si>
  <si>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</si>
  <si>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</si>
  <si>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</si>
  <si>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</si>
  <si>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</si>
  <si>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</si>
  <si>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</si>
  <si>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</si>
  <si>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</si>
  <si>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</si>
  <si>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</si>
  <si>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</si>
  <si>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</si>
  <si>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</si>
  <si>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</si>
  <si>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</si>
  <si>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</si>
  <si>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</si>
  <si>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</si>
  <si>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</si>
  <si>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</si>
  <si>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</si>
  <si>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</si>
  <si>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</si>
  <si>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</si>
  <si>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</si>
  <si>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</si>
  <si>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</si>
  <si>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</si>
  <si>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</si>
  <si>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</si>
  <si>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</si>
  <si>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</si>
  <si>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</si>
  <si>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</si>
  <si>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</si>
  <si>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</si>
  <si>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</si>
  <si>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</si>
  <si>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</si>
  <si>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</si>
  <si>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</si>
  <si>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</si>
  <si>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</si>
  <si>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</si>
  <si>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</si>
  <si>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</si>
  <si>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</si>
  <si>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</si>
  <si>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</si>
  <si>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</si>
  <si>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</si>
  <si>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</si>
  <si>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</si>
  <si>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</si>
  <si>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</si>
  <si>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</si>
  <si>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</si>
  <si>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</si>
  <si>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</si>
  <si>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</si>
  <si>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</si>
  <si>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</si>
  <si>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</si>
  <si>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</si>
  <si>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</si>
  <si>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</si>
  <si>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</si>
  <si>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</si>
  <si>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</si>
  <si>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</si>
  <si>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</si>
  <si>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</si>
  <si>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</si>
  <si>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</si>
  <si>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</si>
  <si>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</si>
  <si>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</si>
  <si>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</si>
  <si>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</si>
  <si>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</si>
  <si>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</si>
  <si>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</si>
  <si>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</si>
  <si>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</si>
  <si>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</si>
  <si>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</si>
  <si>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</si>
  <si>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</si>
  <si>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</si>
  <si>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</si>
  <si>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</si>
  <si>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</si>
  <si>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</si>
  <si>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</si>
  <si>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</si>
  <si>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</si>
  <si>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</si>
  <si>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</si>
  <si>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</si>
  <si>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</si>
  <si>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</si>
  <si>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</si>
  <si>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</si>
  <si>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</si>
  <si>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</si>
  <si>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</si>
  <si>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</si>
  <si>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</si>
  <si>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</si>
  <si>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</si>
  <si>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</si>
  <si>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</si>
  <si>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</si>
  <si>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</si>
  <si>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</si>
  <si>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</si>
  <si>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</si>
  <si>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</si>
  <si>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</si>
  <si>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</si>
  <si>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</si>
  <si>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</si>
  <si>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</si>
  <si>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</si>
  <si>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</si>
  <si>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</si>
  <si>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</si>
  <si>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</si>
  <si>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</si>
  <si>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</si>
  <si>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</si>
  <si>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</si>
  <si>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</si>
  <si>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</si>
  <si>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</si>
  <si>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</si>
  <si>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</si>
  <si>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</si>
  <si>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</si>
  <si>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</si>
  <si>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</si>
  <si>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</si>
  <si>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</si>
  <si>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</si>
  <si>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</si>
  <si>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</si>
  <si>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</si>
  <si>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</si>
  <si>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</si>
  <si>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</si>
  <si>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</si>
  <si>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</si>
  <si>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</si>
  <si>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</si>
  <si>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</si>
  <si>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</si>
  <si>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</si>
  <si>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</si>
  <si>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</si>
  <si>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</si>
  <si>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</si>
  <si>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</si>
  <si>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</si>
  <si>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</si>
  <si>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</si>
  <si>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</si>
  <si>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</si>
  <si>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</si>
  <si>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</si>
  <si>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</si>
  <si>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</si>
  <si>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</si>
  <si>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</si>
  <si>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</si>
  <si>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</si>
  <si>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</si>
  <si>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</si>
  <si>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</si>
  <si>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</si>
  <si>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</si>
  <si>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</si>
  <si>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</si>
  <si>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</si>
  <si>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</si>
  <si>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</si>
  <si>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</si>
  <si>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</si>
  <si>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</si>
  <si>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</si>
  <si>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</si>
  <si>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</si>
  <si>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</si>
  <si>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</si>
  <si>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</si>
  <si>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</si>
  <si>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</si>
  <si>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</si>
  <si>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</si>
  <si>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</si>
  <si>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</si>
  <si>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</si>
  <si>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</si>
  <si>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</si>
  <si>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</si>
  <si>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</si>
  <si>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</si>
  <si>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</si>
  <si>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</si>
  <si>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</si>
  <si>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</si>
  <si>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</si>
  <si>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</si>
  <si>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</si>
  <si>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</si>
  <si>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</si>
  <si>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</si>
  <si>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</si>
  <si>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</si>
  <si>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</si>
  <si>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</si>
  <si>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</si>
  <si>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</si>
  <si>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</si>
  <si>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</si>
  <si>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</si>
  <si>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</si>
  <si>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</si>
  <si>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</si>
  <si>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</si>
  <si>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</si>
  <si>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</si>
  <si>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</si>
  <si>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</si>
  <si>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</si>
  <si>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</si>
  <si>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</si>
  <si>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</si>
  <si>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</si>
  <si>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</si>
  <si>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</si>
  <si>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</si>
  <si>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</si>
  <si>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</si>
  <si>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</si>
  <si>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</si>
  <si>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</si>
  <si>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</si>
  <si>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</si>
  <si>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</si>
  <si>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</si>
  <si>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</si>
  <si>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</si>
  <si>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</si>
  <si>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</si>
  <si>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</si>
  <si>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</si>
  <si>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</si>
  <si>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</si>
  <si>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</si>
  <si>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</si>
  <si>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</si>
  <si>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</si>
  <si>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</si>
  <si>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</si>
  <si>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</si>
  <si>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</si>
  <si>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</si>
  <si>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</si>
  <si>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</si>
  <si>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</si>
  <si>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</si>
  <si>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</si>
  <si>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</si>
  <si>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</si>
  <si>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</si>
  <si>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</si>
  <si>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</si>
  <si>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</si>
  <si>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</si>
  <si>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</si>
  <si>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</si>
  <si>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</si>
  <si>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</si>
  <si>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</si>
  <si>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</si>
  <si>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</si>
  <si>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</si>
  <si>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</si>
  <si>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</si>
  <si>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</si>
  <si>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</si>
  <si>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</si>
  <si>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</si>
  <si>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</si>
  <si>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</si>
  <si>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</si>
  <si>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</si>
  <si>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</si>
  <si>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</si>
  <si>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</si>
  <si>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</si>
  <si>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</si>
  <si>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</si>
  <si>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</si>
  <si>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</si>
  <si>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</si>
  <si>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</si>
  <si>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</si>
  <si>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</si>
  <si>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</si>
  <si>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</si>
  <si>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</si>
  <si>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</si>
  <si>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</si>
  <si>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</si>
  <si>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</si>
  <si>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</si>
  <si>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</si>
  <si>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</si>
  <si>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</si>
  <si>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</si>
  <si>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</si>
  <si>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</si>
  <si>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</si>
  <si>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</si>
  <si>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</si>
  <si>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</si>
  <si>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</si>
  <si>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</si>
  <si>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</si>
  <si>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</si>
  <si>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</si>
  <si>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</si>
  <si>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</si>
  <si>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</si>
  <si>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</si>
  <si>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</si>
  <si>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</si>
  <si>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</si>
  <si>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</si>
  <si>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</si>
  <si>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</si>
  <si>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</si>
  <si>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</si>
  <si>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</si>
  <si>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</si>
  <si>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</si>
  <si>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</si>
  <si>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</si>
  <si>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</si>
  <si>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</si>
  <si>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</si>
  <si>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</si>
  <si>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</si>
  <si>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</si>
  <si>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</si>
  <si>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</si>
  <si>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</si>
  <si>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</si>
  <si>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</si>
  <si>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</si>
  <si>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</si>
  <si>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</si>
  <si>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</si>
  <si>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</si>
  <si>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</si>
  <si>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</si>
  <si>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</si>
  <si>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</si>
  <si>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</si>
  <si>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</si>
  <si>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</si>
  <si>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</si>
  <si>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</si>
  <si>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</si>
  <si>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</si>
  <si>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</si>
  <si>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</si>
  <si>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</si>
  <si>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</si>
  <si>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</si>
  <si>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</si>
  <si>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</si>
  <si>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</si>
  <si>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</si>
  <si>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</si>
  <si>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</si>
  <si>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</si>
  <si>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</si>
  <si>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</si>
  <si>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</si>
  <si>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</si>
  <si>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</si>
  <si>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</si>
  <si>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</si>
  <si>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</si>
  <si>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</si>
  <si>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</si>
  <si>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</si>
  <si>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</si>
  <si>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</si>
  <si>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</si>
  <si>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</si>
  <si>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</si>
  <si>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</si>
  <si>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</si>
  <si>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</si>
  <si>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</si>
  <si>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</si>
  <si>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</si>
  <si>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</si>
  <si>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</si>
  <si>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</si>
  <si>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</si>
  <si>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</si>
  <si>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</si>
  <si>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</si>
  <si>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</si>
  <si>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</si>
  <si>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</si>
  <si>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</si>
  <si>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</si>
  <si>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</si>
  <si>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</si>
  <si>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</si>
  <si>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</si>
  <si>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</si>
  <si>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</si>
  <si>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</si>
  <si>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</si>
  <si>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</si>
  <si>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</si>
  <si>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</si>
  <si>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</si>
  <si>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</si>
  <si>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</si>
  <si>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</si>
  <si>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</si>
  <si>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</si>
  <si>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</si>
  <si>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</si>
  <si>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</si>
  <si>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</si>
  <si>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</si>
  <si>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</si>
  <si>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</si>
  <si>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</si>
  <si>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</si>
  <si>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</si>
  <si>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</si>
  <si>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</si>
  <si>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</si>
  <si>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</si>
  <si>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</si>
  <si>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</si>
  <si>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</si>
  <si>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</si>
  <si>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</si>
  <si>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</si>
  <si>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</si>
  <si>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</si>
  <si>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</si>
  <si>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</si>
  <si>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</si>
  <si>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</si>
  <si>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</si>
  <si>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</si>
  <si>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</si>
  <si>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</si>
  <si>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</si>
  <si>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</si>
  <si>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</si>
  <si>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</si>
  <si>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</si>
  <si>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</si>
  <si>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</si>
  <si>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</si>
  <si>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</si>
  <si>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</si>
  <si>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</si>
  <si>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</si>
  <si>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</si>
  <si>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</si>
  <si>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</si>
  <si>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</si>
  <si>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</si>
  <si>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</si>
  <si>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</si>
  <si>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</si>
  <si>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</si>
  <si>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</si>
  <si>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</si>
  <si>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</si>
  <si>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</si>
  <si>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</si>
  <si>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</si>
  <si>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</si>
  <si>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</si>
  <si>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</si>
  <si>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</si>
  <si>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</si>
  <si>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</si>
  <si>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</si>
  <si>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</si>
  <si>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</si>
  <si>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</si>
  <si>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</si>
  <si>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</si>
  <si>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</si>
  <si>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</si>
  <si>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</si>
  <si>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</si>
  <si>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</si>
  <si>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</si>
  <si>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</si>
  <si>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</si>
  <si>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</si>
  <si>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</si>
  <si>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</si>
  <si>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</si>
  <si>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</si>
  <si>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</si>
  <si>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</si>
  <si>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</si>
  <si>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</si>
  <si>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</si>
  <si>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</si>
  <si>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</si>
  <si>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</si>
  <si>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</si>
  <si>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</si>
  <si>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</si>
  <si>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</si>
  <si>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</si>
  <si>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</si>
  <si>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</si>
  <si>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</si>
  <si>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</si>
  <si>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</si>
  <si>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</si>
  <si>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</si>
  <si>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</si>
  <si>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</si>
  <si>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</si>
  <si>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</si>
  <si>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</si>
  <si>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</si>
  <si>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</si>
  <si>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</si>
  <si>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</si>
  <si>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</si>
  <si>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</si>
  <si>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</si>
  <si>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</si>
  <si>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</si>
  <si>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</si>
  <si>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</si>
  <si>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</si>
  <si>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</si>
  <si>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</si>
  <si>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</si>
  <si>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</si>
  <si>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</si>
  <si>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</si>
  <si>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</si>
  <si>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</si>
  <si>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</si>
  <si>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</si>
  <si>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</si>
  <si>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</si>
  <si>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</si>
  <si>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</si>
  <si>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</si>
  <si>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</si>
  <si>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</si>
  <si>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</si>
  <si>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</si>
  <si>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</si>
  <si>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</si>
  <si>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</si>
  <si>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</si>
  <si>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</si>
  <si>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</si>
  <si>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</si>
  <si>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</si>
  <si>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</si>
  <si>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</si>
  <si>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</si>
  <si>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</si>
  <si>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</si>
  <si>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</si>
  <si>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</si>
  <si>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</si>
  <si>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</si>
  <si>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</si>
  <si>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</si>
  <si>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</si>
  <si>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</si>
  <si>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</si>
  <si>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</si>
  <si>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</si>
  <si>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</si>
  <si>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</si>
  <si>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</si>
  <si>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</si>
  <si>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</si>
  <si>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</si>
  <si>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</si>
  <si>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</si>
  <si>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</si>
  <si>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</si>
  <si>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</si>
  <si>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</si>
  <si>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</si>
  <si>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</si>
  <si>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</si>
  <si>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</si>
  <si>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</si>
  <si>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</si>
  <si>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</si>
  <si>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</si>
  <si>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</si>
  <si>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</si>
  <si>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</si>
  <si>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</si>
  <si>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</si>
  <si>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</si>
  <si>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</si>
  <si>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</si>
  <si>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</si>
  <si>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</si>
  <si>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</si>
  <si>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</si>
  <si>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</si>
  <si>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</si>
  <si>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</si>
  <si>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</si>
  <si>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</si>
  <si>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</si>
  <si>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</si>
  <si>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</si>
  <si>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</si>
  <si>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</si>
  <si>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</si>
  <si>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</si>
  <si>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</si>
  <si>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</si>
  <si>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</si>
  <si>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</si>
  <si>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</si>
  <si>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</si>
  <si>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</si>
  <si>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</si>
  <si>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</si>
  <si>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</si>
  <si>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</si>
  <si>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</si>
  <si>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</si>
  <si>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</si>
  <si>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</si>
  <si>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</si>
  <si>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</si>
  <si>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</si>
  <si>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</si>
  <si>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</si>
  <si>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</si>
  <si>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</si>
  <si>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</si>
  <si>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</si>
  <si>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</si>
  <si>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</si>
  <si>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</si>
  <si>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</si>
  <si>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</si>
  <si>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</si>
  <si>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</si>
  <si>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</si>
  <si>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</si>
  <si>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</si>
  <si>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</si>
  <si>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</si>
  <si>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</si>
  <si>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</si>
  <si>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</si>
  <si>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</si>
  <si>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</si>
  <si>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</si>
  <si>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</si>
  <si>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</si>
  <si>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</si>
  <si>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</si>
  <si>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</si>
  <si>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</si>
  <si>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</si>
  <si>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</si>
  <si>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</si>
  <si>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</si>
  <si>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</si>
  <si>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</si>
  <si>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</si>
  <si>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</si>
  <si>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</si>
  <si>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</si>
  <si>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</si>
  <si>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</si>
  <si>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</si>
  <si>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</si>
  <si>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</si>
  <si>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</si>
  <si>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</si>
  <si>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</si>
  <si>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</si>
  <si>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</si>
  <si>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</si>
  <si>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</si>
  <si>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</si>
  <si>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</si>
  <si>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</si>
  <si>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</si>
  <si>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</si>
  <si>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</si>
  <si>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</si>
  <si>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</si>
  <si>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</si>
  <si>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</si>
  <si>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</si>
  <si>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</si>
  <si>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</si>
  <si>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</si>
  <si>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</si>
  <si>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</si>
  <si>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</si>
  <si>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</si>
  <si>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</si>
  <si>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</si>
  <si>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</si>
  <si>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</si>
  <si>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</si>
  <si>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</si>
  <si>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</si>
  <si>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</si>
  <si>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</si>
  <si>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</si>
  <si>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</si>
  <si>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</si>
  <si>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</si>
  <si>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</si>
  <si>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</si>
  <si>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</si>
  <si>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</si>
  <si>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</si>
  <si>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</si>
  <si>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</si>
  <si>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</si>
  <si>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</si>
  <si>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</si>
  <si>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</si>
  <si>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</si>
  <si>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</si>
  <si>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</si>
  <si>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</si>
  <si>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</si>
  <si>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</si>
  <si>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</si>
  <si>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</si>
  <si>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</si>
  <si>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</si>
  <si>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</si>
  <si>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</si>
  <si>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</si>
  <si>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</si>
  <si>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</si>
  <si>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</si>
  <si>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</si>
  <si>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</si>
  <si>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</si>
  <si>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</si>
  <si>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</si>
  <si>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</si>
  <si>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</si>
  <si>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</si>
  <si>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</si>
  <si>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</si>
  <si>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</si>
  <si>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</si>
  <si>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</si>
  <si>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</si>
  <si>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</si>
  <si>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</si>
  <si>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</si>
  <si>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</si>
  <si>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</si>
  <si>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</si>
  <si>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</si>
  <si>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</si>
  <si>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</si>
  <si>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</si>
  <si>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</si>
  <si>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</si>
  <si>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</si>
  <si>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</si>
  <si>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</si>
  <si>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</si>
  <si>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</si>
  <si>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</si>
  <si>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</si>
  <si>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</si>
  <si>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</si>
  <si>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</si>
  <si>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</si>
  <si>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</si>
  <si>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</si>
  <si>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</si>
  <si>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</si>
  <si>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</si>
  <si>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</si>
  <si>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</si>
  <si>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</si>
  <si>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</si>
  <si>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</si>
  <si>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</si>
  <si>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</si>
  <si>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</si>
  <si>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</si>
  <si>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</si>
  <si>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</si>
  <si>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</si>
  <si>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</si>
  <si>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</si>
  <si>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</si>
  <si>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</si>
  <si>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</si>
  <si>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</si>
  <si>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</si>
  <si>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</si>
  <si>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</si>
  <si>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</si>
  <si>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</si>
  <si>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</si>
  <si>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</si>
  <si>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</si>
  <si>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</si>
  <si>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</si>
  <si>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</si>
  <si>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</si>
  <si>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</si>
  <si>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</si>
  <si>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</si>
  <si>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</si>
  <si>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</si>
  <si>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</si>
  <si>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</si>
  <si>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</si>
  <si>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</si>
  <si>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</si>
  <si>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</si>
  <si>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</si>
  <si>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</si>
  <si>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</si>
  <si>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</si>
  <si>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</si>
  <si>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</si>
  <si>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</si>
  <si>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</si>
  <si>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</si>
  <si>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</si>
  <si>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</si>
  <si>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</si>
  <si>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</si>
  <si>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</si>
  <si>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</si>
  <si>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</si>
  <si>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</si>
  <si>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</si>
  <si>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</si>
  <si>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</si>
  <si>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</si>
  <si>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</si>
  <si>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</si>
  <si>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</si>
  <si>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</si>
  <si>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</si>
  <si>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</si>
  <si>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</si>
  <si>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</si>
  <si>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</si>
  <si>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</si>
  <si>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</si>
  <si>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</si>
  <si>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</si>
  <si>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</si>
  <si>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</si>
  <si>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</si>
  <si>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</si>
  <si>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</si>
  <si>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</si>
  <si>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</si>
  <si>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</si>
  <si>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</si>
  <si>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</si>
  <si>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</si>
  <si>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</si>
  <si>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</si>
  <si>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</si>
  <si>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</si>
  <si>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</si>
  <si>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</si>
  <si>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</si>
  <si>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</si>
  <si>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</si>
  <si>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</si>
  <si>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</si>
  <si>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</si>
  <si>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</si>
  <si>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</si>
  <si>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</si>
  <si>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</si>
  <si>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</si>
  <si>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</si>
  <si>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</si>
  <si>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</si>
  <si>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</si>
  <si>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</si>
  <si>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</si>
  <si>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</si>
  <si>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</si>
  <si>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</si>
  <si>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</si>
  <si>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</si>
  <si>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</si>
  <si>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</si>
  <si>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</si>
  <si>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</si>
  <si>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</si>
  <si>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</si>
  <si>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</si>
  <si>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</si>
  <si>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</si>
  <si>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</si>
  <si>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</si>
  <si>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</si>
  <si>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</si>
  <si>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</si>
  <si>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</si>
  <si>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</si>
  <si>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</si>
  <si>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</si>
  <si>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</si>
  <si>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</si>
  <si>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</si>
  <si>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</si>
  <si>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</si>
  <si>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</si>
  <si>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</si>
  <si>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</si>
  <si>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</si>
  <si>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</si>
  <si>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</si>
  <si>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</si>
  <si>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</si>
  <si>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</si>
  <si>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</si>
  <si>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</si>
  <si>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</si>
  <si>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</si>
  <si>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</si>
  <si>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</si>
  <si>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</si>
  <si>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</si>
  <si>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</si>
  <si>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</si>
  <si>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</si>
  <si>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</si>
  <si>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</si>
  <si>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</si>
  <si>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</si>
  <si>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</si>
  <si>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</si>
  <si>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</si>
  <si>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</si>
  <si>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</si>
  <si>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</si>
  <si>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</si>
  <si>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</si>
  <si>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</si>
  <si>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</si>
  <si>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</si>
  <si>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</si>
  <si>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</si>
  <si>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</si>
  <si>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</si>
  <si>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</si>
  <si>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</si>
  <si>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</si>
  <si>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</si>
  <si>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</si>
  <si>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</si>
  <si>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</si>
  <si>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</si>
  <si>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</si>
  <si>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</si>
  <si>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</si>
  <si>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</si>
  <si>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</si>
  <si>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</si>
  <si>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</si>
  <si>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</si>
  <si>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</si>
  <si>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</si>
  <si>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</si>
  <si>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</si>
  <si>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</si>
  <si>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</si>
  <si>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</si>
  <si>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</si>
  <si>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</si>
  <si>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</si>
  <si>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</si>
  <si>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</si>
  <si>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</si>
  <si>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</si>
  <si>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</si>
  <si>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</si>
  <si>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</si>
  <si>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</si>
  <si>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</si>
  <si>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</si>
  <si>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</si>
  <si>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</si>
  <si>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</si>
  <si>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</si>
  <si>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</si>
  <si>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</si>
  <si>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</si>
  <si>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</si>
  <si>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</si>
  <si>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</si>
  <si>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</si>
  <si>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</si>
  <si>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</si>
  <si>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</si>
  <si>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</si>
  <si>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</si>
  <si>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</si>
  <si>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</si>
  <si>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</si>
  <si>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</si>
  <si>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</si>
  <si>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</si>
  <si>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</si>
  <si>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</si>
  <si>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</si>
  <si>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</si>
  <si>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</si>
  <si>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</si>
  <si>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</si>
  <si>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</si>
  <si>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</si>
  <si>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</si>
  <si>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</si>
  <si>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</si>
  <si>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</si>
  <si>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</si>
  <si>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</si>
  <si>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</si>
  <si>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</si>
  <si>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</si>
  <si>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</si>
  <si>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</si>
  <si>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</si>
  <si>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</si>
  <si>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</si>
  <si>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</si>
  <si>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</si>
  <si>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</si>
  <si>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</si>
  <si>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</si>
  <si>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</si>
  <si>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</si>
  <si>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</si>
  <si>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</si>
  <si>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</si>
  <si>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</si>
  <si>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</si>
  <si>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</si>
  <si>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</si>
  <si>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</si>
  <si>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</si>
  <si>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</si>
  <si>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</si>
  <si>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</si>
  <si>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</si>
  <si>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</si>
  <si>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</si>
  <si>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</si>
  <si>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</si>
  <si>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</si>
  <si>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</si>
  <si>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</si>
  <si>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</si>
  <si>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</si>
  <si>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</si>
  <si>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</si>
  <si>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</si>
  <si>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</si>
  <si>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</si>
  <si>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</si>
  <si>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</si>
  <si>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</si>
  <si>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</si>
  <si>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</si>
  <si>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</si>
  <si>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</si>
  <si>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</si>
  <si>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</si>
  <si>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</si>
  <si>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</si>
  <si>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</si>
  <si>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</si>
  <si>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</si>
  <si>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</si>
  <si>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</si>
  <si>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</si>
  <si>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</si>
  <si>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</si>
  <si>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</si>
  <si>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</si>
  <si>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</si>
  <si>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</si>
  <si>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</si>
  <si>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</si>
  <si>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</si>
  <si>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</si>
  <si>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</si>
  <si>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</si>
  <si>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</si>
  <si>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</si>
  <si>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</si>
  <si>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</si>
  <si>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</si>
  <si>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</si>
  <si>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</si>
  <si>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</si>
  <si>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</si>
  <si>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</si>
  <si>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</si>
  <si>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</si>
  <si>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</si>
  <si>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</si>
  <si>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</si>
  <si>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</si>
  <si>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</si>
  <si>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</si>
  <si>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</si>
  <si>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</si>
  <si>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</si>
  <si>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</si>
  <si>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</si>
  <si>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</si>
  <si>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</si>
  <si>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</si>
  <si>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</si>
  <si>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</si>
  <si>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</si>
  <si>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</si>
  <si>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</si>
  <si>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</si>
  <si>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</si>
  <si>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</si>
  <si>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</si>
  <si>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</si>
  <si>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</si>
  <si>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</si>
  <si>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</si>
  <si>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</si>
  <si>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</si>
  <si>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</si>
  <si>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</si>
  <si>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</si>
  <si>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</si>
  <si>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</si>
  <si>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</si>
  <si>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</si>
  <si>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</si>
  <si>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</si>
  <si>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</si>
  <si>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</si>
  <si>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</si>
  <si>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</si>
  <si>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</si>
  <si>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</si>
  <si>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</si>
  <si>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</si>
  <si>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</si>
  <si>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</si>
  <si>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</si>
  <si>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</si>
  <si>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</si>
  <si>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</si>
  <si>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</si>
  <si>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</si>
  <si>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</si>
  <si>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</si>
  <si>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</si>
  <si>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</si>
  <si>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</si>
  <si>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</si>
  <si>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</si>
  <si>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</si>
  <si>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</si>
  <si>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</si>
  <si>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</si>
  <si>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</si>
  <si>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</si>
  <si>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</si>
  <si>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</si>
  <si>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</si>
  <si>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</si>
  <si>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</si>
  <si>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</si>
  <si>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</si>
  <si>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</si>
  <si>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</si>
  <si>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</si>
  <si>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</si>
  <si>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</si>
  <si>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</si>
  <si>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</si>
  <si>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</si>
  <si>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</si>
  <si>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</si>
  <si>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</si>
  <si>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</si>
  <si>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</si>
  <si>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</si>
  <si>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</si>
  <si>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</si>
  <si>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</si>
  <si>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</si>
  <si>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</si>
  <si>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</si>
  <si>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</si>
  <si>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</si>
  <si>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</si>
  <si>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</si>
  <si>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</si>
  <si>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</si>
  <si>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</si>
  <si>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</si>
  <si>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</si>
  <si>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</si>
  <si>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</si>
  <si>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</si>
  <si>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</si>
  <si>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</si>
  <si>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</si>
  <si>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</si>
  <si>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</si>
  <si>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</si>
  <si>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</si>
  <si>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</si>
  <si>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</si>
  <si>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</si>
  <si>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</si>
  <si>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</si>
  <si>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</si>
  <si>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</si>
  <si>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</si>
  <si>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</si>
  <si>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</si>
  <si>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</si>
  <si>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</si>
  <si>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</si>
  <si>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</si>
  <si>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</si>
  <si>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</si>
  <si>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</si>
  <si>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</si>
  <si>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</si>
  <si>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</si>
  <si>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</si>
  <si>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</si>
  <si>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</si>
  <si>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</si>
  <si>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</si>
  <si>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</si>
  <si>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</si>
  <si>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</si>
  <si>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</si>
  <si>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</si>
  <si>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</si>
  <si>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</si>
  <si>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</si>
  <si>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</si>
  <si>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</si>
  <si>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</si>
  <si>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</si>
  <si>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</si>
  <si>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</si>
  <si>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</si>
  <si>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</si>
  <si>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</si>
  <si>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</si>
  <si>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</si>
  <si>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</si>
  <si>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</si>
  <si>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</si>
  <si>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</si>
  <si>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</si>
  <si>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</si>
  <si>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</si>
  <si>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</si>
  <si>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</si>
  <si>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</si>
  <si>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</si>
  <si>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</si>
  <si>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</si>
  <si>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</si>
  <si>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</si>
  <si>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</si>
  <si>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</si>
  <si>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</si>
  <si>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</si>
  <si>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</si>
  <si>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</si>
  <si>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</si>
  <si>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</si>
  <si>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</si>
  <si>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</si>
  <si>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</si>
  <si>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</si>
  <si>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</si>
  <si>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</si>
  <si>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</si>
  <si>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</si>
  <si>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</si>
  <si>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</si>
  <si>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</si>
  <si>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</si>
  <si>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</si>
  <si>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</si>
  <si>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</si>
  <si>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</si>
  <si>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</si>
  <si>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</si>
  <si>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</si>
  <si>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</si>
  <si>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</si>
  <si>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</si>
  <si>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</si>
  <si>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</si>
  <si>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</si>
  <si>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</si>
  <si>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</si>
  <si>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</si>
  <si>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</si>
  <si>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</si>
  <si>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</si>
  <si>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</si>
  <si>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</si>
  <si>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</si>
  <si>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</si>
  <si>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</si>
  <si>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</si>
  <si>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</si>
  <si>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</si>
  <si>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</si>
  <si>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</si>
  <si>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</si>
  <si>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</si>
  <si>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</si>
  <si>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</si>
  <si>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</si>
  <si>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</si>
  <si>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</si>
  <si>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</si>
  <si>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</si>
  <si>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</si>
  <si>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</si>
  <si>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</si>
  <si>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</si>
  <si>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</si>
  <si>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</si>
  <si>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</si>
  <si>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</si>
  <si>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</si>
  <si>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</si>
  <si>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</si>
  <si>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</si>
  <si>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</si>
  <si>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</si>
  <si>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</si>
  <si>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</si>
  <si>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</si>
  <si>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</si>
  <si>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</si>
  <si>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</si>
  <si>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</si>
  <si>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</si>
  <si>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</si>
  <si>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</si>
  <si>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</si>
  <si>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</si>
  <si>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</si>
  <si>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</si>
  <si>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</si>
  <si>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</si>
  <si>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</si>
  <si>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</si>
  <si>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</si>
  <si>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</si>
  <si>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</si>
  <si>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</si>
  <si>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</si>
  <si>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</si>
  <si>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</si>
  <si>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</si>
  <si>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</si>
  <si>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</si>
  <si>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</si>
  <si>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</si>
  <si>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</si>
  <si>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</si>
  <si>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</si>
  <si>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</si>
  <si>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</si>
  <si>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</si>
  <si>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</si>
  <si>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</si>
  <si>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</si>
  <si>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</si>
  <si>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</si>
  <si>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</si>
  <si>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</si>
  <si>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</si>
  <si>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</si>
  <si>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</si>
  <si>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</si>
  <si>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</si>
  <si>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</si>
  <si>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</si>
  <si>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</si>
  <si>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</si>
  <si>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</si>
  <si>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</si>
  <si>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</si>
  <si>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</si>
  <si>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</si>
  <si>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</si>
  <si>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</si>
  <si>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</si>
  <si>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</si>
  <si>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</si>
  <si>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</si>
  <si>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</si>
  <si>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</si>
  <si>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</si>
  <si>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</si>
  <si>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</si>
  <si>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</si>
  <si>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</si>
  <si>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</si>
  <si>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</si>
  <si>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</si>
  <si>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</si>
  <si>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</si>
  <si>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</si>
  <si>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</si>
  <si>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</si>
  <si>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</si>
  <si>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</si>
  <si>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</si>
  <si>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</si>
  <si>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</si>
  <si>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</si>
  <si>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</si>
  <si>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</si>
  <si>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</si>
  <si>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</si>
  <si>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</si>
  <si>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</si>
  <si>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</si>
  <si>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</si>
  <si>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</si>
  <si>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</si>
  <si>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</si>
  <si>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</si>
  <si>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</si>
  <si>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</si>
  <si>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</si>
  <si>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</si>
  <si>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</si>
  <si>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</si>
  <si>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</si>
  <si>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</si>
  <si>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</si>
  <si>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</si>
  <si>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</si>
  <si>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</si>
  <si>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</si>
  <si>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</si>
  <si>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</si>
  <si>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</si>
  <si>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</si>
  <si>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</si>
  <si>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</si>
  <si>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</si>
  <si>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</si>
  <si>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</si>
  <si>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</si>
  <si>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</si>
  <si>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</si>
  <si>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</si>
  <si>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</si>
  <si>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</si>
  <si>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</si>
  <si>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</si>
  <si>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</si>
  <si>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</si>
  <si>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</si>
  <si>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</si>
  <si>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</si>
  <si>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</si>
  <si>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</si>
  <si>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</si>
  <si>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</si>
  <si>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</si>
  <si>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</si>
  <si>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</si>
  <si>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</si>
  <si>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</si>
  <si>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</si>
  <si>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</si>
  <si>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</si>
  <si>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</si>
  <si>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</si>
  <si>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</si>
  <si>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</si>
  <si>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</si>
  <si>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</si>
  <si>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</si>
  <si>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</si>
  <si>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</si>
  <si>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</si>
  <si>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</si>
  <si>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</si>
  <si>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</si>
  <si>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</si>
  <si>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</si>
  <si>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</si>
  <si>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</si>
  <si>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</si>
  <si>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</si>
  <si>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</si>
  <si>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</si>
  <si>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</si>
  <si>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</si>
  <si>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</si>
  <si>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</si>
  <si>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</si>
  <si>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</si>
  <si>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</si>
  <si>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</si>
  <si>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</si>
  <si>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</si>
  <si>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</si>
  <si>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</si>
  <si>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</si>
  <si>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</si>
  <si>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</si>
  <si>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</si>
  <si>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</si>
  <si>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</si>
  <si>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</si>
  <si>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</si>
  <si>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</si>
  <si>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</si>
  <si>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</si>
  <si>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</si>
  <si>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</si>
  <si>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</si>
  <si>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</si>
  <si>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</si>
  <si>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</si>
  <si>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</si>
  <si>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</si>
  <si>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</si>
  <si>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</si>
  <si>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</si>
  <si>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</si>
  <si>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</si>
  <si>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</si>
  <si>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</si>
  <si>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</si>
  <si>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</si>
  <si>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</si>
  <si>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</si>
  <si>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</si>
  <si>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</si>
  <si>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</si>
  <si>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</si>
  <si>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</si>
  <si>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</si>
  <si>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</si>
  <si>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</si>
  <si>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</si>
  <si>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</si>
  <si>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</si>
  <si>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</si>
  <si>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</si>
  <si>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</si>
  <si>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</si>
  <si>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</si>
  <si>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</si>
  <si>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</si>
  <si>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</si>
  <si>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</si>
  <si>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</si>
  <si>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</si>
  <si>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</si>
  <si>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</si>
  <si>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</si>
  <si>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</si>
  <si>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</si>
  <si>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</si>
  <si>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</si>
  <si>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</si>
  <si>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</si>
  <si>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</si>
  <si>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</si>
  <si>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</si>
  <si>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</si>
  <si>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</si>
  <si>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</si>
  <si>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</si>
  <si>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</si>
  <si>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</si>
  <si>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</si>
  <si>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</si>
  <si>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</si>
  <si>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</si>
  <si>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</si>
  <si>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</si>
  <si>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</si>
  <si>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</si>
  <si>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</si>
  <si>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</si>
  <si>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</si>
  <si>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</si>
  <si>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</si>
  <si>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</si>
  <si>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</si>
  <si>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</si>
  <si>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</si>
  <si>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</si>
  <si>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</si>
  <si>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</si>
  <si>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</si>
  <si>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</si>
  <si>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</si>
  <si>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</si>
  <si>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</si>
  <si>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</si>
  <si>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</si>
  <si>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</si>
  <si>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</si>
  <si>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</si>
  <si>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</si>
  <si>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</si>
  <si>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</si>
  <si>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</si>
  <si>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</si>
  <si>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</si>
  <si>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</si>
  <si>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</si>
  <si>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</si>
  <si>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</si>
  <si>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</si>
  <si>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</si>
  <si>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</si>
  <si>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</si>
  <si>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</si>
  <si>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</si>
  <si>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</si>
  <si>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</si>
  <si>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</si>
  <si>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</si>
  <si>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</si>
  <si>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</si>
  <si>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</si>
  <si>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</si>
  <si>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</si>
  <si>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</si>
  <si>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</si>
  <si>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</si>
  <si>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</si>
  <si>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</si>
  <si>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</si>
  <si>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</si>
  <si>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</si>
  <si>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</si>
  <si>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</si>
  <si>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</si>
  <si>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</si>
  <si>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</si>
  <si>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</si>
  <si>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</si>
  <si>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</si>
  <si>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</si>
  <si>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</si>
  <si>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</si>
  <si>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</si>
  <si>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</si>
  <si>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</si>
  <si>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</si>
  <si>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</si>
  <si>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</si>
  <si>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</si>
  <si>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</si>
  <si>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</si>
  <si>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</si>
  <si>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</si>
  <si>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</si>
  <si>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</si>
  <si>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</si>
  <si>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</si>
  <si>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</si>
  <si>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</si>
  <si>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</si>
  <si>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</si>
  <si>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</si>
  <si>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</si>
  <si>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</si>
  <si>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</si>
  <si>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</si>
  <si>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</si>
  <si>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</si>
  <si>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</si>
  <si>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</si>
  <si>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</si>
  <si>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</si>
  <si>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</si>
  <si>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</si>
  <si>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</si>
  <si>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</si>
  <si>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</si>
  <si>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</si>
  <si>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</si>
  <si>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</si>
  <si>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</si>
  <si>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</si>
  <si>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</si>
  <si>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</si>
  <si>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</si>
  <si>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</si>
  <si>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</si>
  <si>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</si>
  <si>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</si>
  <si>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</si>
  <si>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</si>
  <si>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</si>
  <si>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</si>
  <si>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</si>
  <si>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</si>
  <si>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</si>
  <si>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</si>
  <si>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</si>
  <si>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</si>
  <si>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</si>
  <si>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</si>
  <si>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</si>
  <si>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</si>
  <si>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</si>
  <si>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</si>
  <si>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</si>
  <si>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</si>
  <si>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</si>
  <si>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</si>
  <si>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</si>
  <si>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</si>
  <si>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</si>
  <si>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</si>
  <si>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</si>
  <si>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</si>
  <si>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</si>
  <si>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</si>
  <si>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</si>
  <si>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</si>
  <si>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</si>
  <si>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</si>
  <si>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</si>
  <si>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</si>
  <si>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</si>
  <si>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</si>
  <si>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</si>
  <si>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</si>
  <si>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</si>
  <si>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</si>
  <si>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</si>
  <si>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</si>
  <si>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</si>
  <si>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</si>
  <si>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</si>
  <si>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</si>
  <si>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</si>
  <si>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</si>
  <si>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</si>
  <si>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</si>
  <si>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</si>
  <si>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</si>
  <si>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</si>
  <si>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</si>
  <si>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</si>
  <si>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</si>
  <si>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</si>
  <si>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</si>
  <si>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</si>
  <si>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</si>
  <si>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</si>
  <si>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</si>
  <si>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</si>
  <si>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</si>
  <si>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</si>
  <si>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</si>
  <si>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</si>
  <si>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</si>
  <si>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</si>
  <si>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</si>
  <si>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</si>
  <si>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</si>
  <si>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</si>
  <si>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</si>
  <si>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</si>
  <si>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</si>
  <si>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</si>
  <si>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</si>
  <si>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</si>
  <si>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</si>
  <si>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</si>
  <si>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</si>
  <si>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</si>
  <si>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</si>
  <si>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</si>
  <si>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</si>
  <si>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</si>
  <si>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</si>
  <si>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</si>
  <si>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</si>
  <si>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</si>
  <si>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</si>
  <si>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</si>
  <si>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</si>
  <si>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</si>
  <si>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</si>
  <si>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</si>
  <si>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</si>
  <si>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</si>
  <si>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</si>
  <si>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</si>
  <si>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</si>
  <si>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</si>
  <si>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</si>
  <si>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</si>
  <si>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</si>
  <si>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</si>
  <si>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</si>
  <si>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</si>
  <si>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</si>
  <si>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</si>
  <si>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</si>
  <si>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</si>
  <si>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</si>
  <si>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</si>
  <si>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</si>
  <si>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</si>
  <si>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</si>
  <si>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</si>
  <si>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</si>
  <si>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</si>
  <si>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</si>
  <si>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</si>
  <si>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</si>
  <si>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</si>
  <si>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</si>
  <si>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</si>
  <si>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</si>
  <si>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</si>
  <si>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</si>
  <si>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</si>
  <si>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</si>
  <si>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</si>
  <si>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</si>
  <si>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</si>
  <si>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</si>
  <si>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</si>
  <si>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</si>
  <si>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</si>
  <si>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</si>
  <si>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</si>
  <si>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</si>
  <si>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</si>
  <si>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</si>
  <si>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</si>
  <si>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</si>
  <si>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</si>
  <si>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</si>
  <si>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</si>
  <si>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</si>
  <si>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</si>
  <si>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</si>
  <si>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</si>
  <si>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</si>
  <si>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</si>
  <si>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</si>
  <si>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</si>
  <si>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</si>
  <si>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</si>
  <si>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</si>
  <si>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</si>
  <si>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</si>
  <si>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</si>
  <si>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</si>
  <si>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</si>
  <si>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</si>
  <si>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</si>
  <si>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</si>
  <si>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</si>
  <si>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</si>
  <si>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</si>
  <si>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</si>
  <si>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</si>
  <si>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</si>
  <si>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</si>
  <si>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</si>
  <si>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</si>
  <si>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</si>
  <si>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</si>
  <si>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</si>
  <si>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</si>
  <si>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</si>
  <si>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</si>
  <si>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</si>
  <si>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</si>
  <si>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</si>
  <si>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</si>
  <si>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</si>
  <si>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</si>
  <si>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</si>
  <si>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</si>
  <si>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</si>
  <si>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</si>
  <si>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</si>
  <si>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</si>
  <si>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</si>
  <si>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</si>
  <si>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</si>
  <si>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</si>
  <si>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</si>
  <si>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</si>
  <si>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</si>
  <si>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</si>
  <si>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</si>
  <si>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</si>
  <si>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</si>
  <si>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</si>
  <si>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</si>
  <si>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</si>
  <si>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</si>
  <si>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</si>
  <si>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</si>
  <si>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</si>
  <si>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</si>
  <si>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</si>
  <si>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</si>
  <si>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</si>
  <si>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</si>
  <si>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</si>
  <si>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</si>
  <si>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</si>
  <si>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</si>
  <si>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</si>
  <si>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</si>
  <si>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</si>
  <si>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</si>
  <si>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</si>
  <si>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</si>
  <si>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</si>
  <si>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</si>
  <si>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</si>
  <si>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</si>
  <si>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</si>
  <si>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</si>
  <si>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</si>
  <si>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</si>
  <si>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</si>
  <si>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</si>
  <si>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</si>
  <si>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</si>
  <si>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</si>
  <si>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</si>
  <si>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</si>
  <si>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</si>
  <si>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</si>
  <si>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</si>
  <si>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</si>
  <si>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</si>
  <si>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</si>
  <si>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</si>
  <si>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</si>
  <si>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</si>
  <si>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</si>
  <si>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</si>
  <si>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</si>
  <si>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</si>
  <si>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</si>
  <si>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</si>
  <si>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</si>
  <si>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</si>
  <si>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</si>
  <si>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</si>
  <si>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</si>
  <si>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</si>
  <si>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</si>
  <si>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</si>
  <si>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</si>
  <si>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</si>
  <si>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</si>
  <si>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</si>
  <si>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</si>
  <si>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</si>
  <si>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</si>
  <si>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</si>
  <si>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</si>
  <si>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</si>
  <si>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</si>
  <si>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</si>
  <si>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</si>
  <si>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</si>
  <si>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</si>
  <si>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</si>
  <si>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</si>
  <si>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</si>
  <si>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</si>
  <si>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</si>
  <si>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</si>
  <si>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</si>
  <si>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</si>
  <si>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</si>
  <si>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</si>
  <si>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</si>
  <si>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</si>
  <si>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</si>
  <si>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</si>
  <si>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</si>
  <si>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</si>
  <si>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</si>
  <si>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</si>
  <si>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</si>
  <si>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</si>
  <si>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</si>
  <si>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</si>
  <si>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</si>
  <si>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</si>
  <si>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</si>
  <si>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</si>
  <si>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</si>
  <si>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</si>
  <si>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</si>
  <si>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</si>
  <si>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</si>
  <si>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</si>
  <si>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</si>
  <si>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</si>
  <si>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</si>
  <si>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</si>
  <si>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</si>
  <si>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</si>
  <si>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</si>
  <si>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</si>
  <si>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</si>
  <si>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</si>
  <si>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</si>
  <si>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</si>
  <si>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</si>
  <si>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</si>
  <si>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</si>
  <si>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</si>
  <si>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</si>
  <si>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</si>
  <si>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</si>
  <si>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</si>
  <si>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</si>
  <si>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</si>
  <si>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</si>
  <si>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</si>
  <si>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</si>
  <si>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</si>
  <si>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</si>
  <si>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</si>
  <si>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</si>
  <si>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</si>
  <si>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</si>
  <si>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</si>
  <si>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</si>
  <si>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</si>
  <si>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</si>
  <si>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</si>
  <si>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</si>
  <si>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</si>
  <si>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</si>
  <si>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</si>
  <si>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</si>
  <si>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</si>
  <si>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</si>
  <si>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</si>
  <si>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</si>
  <si>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</si>
  <si>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</si>
  <si>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</si>
  <si>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</si>
  <si>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</si>
  <si>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</si>
  <si>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</si>
  <si>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</si>
  <si>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</si>
  <si>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</si>
  <si>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</si>
  <si>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</si>
  <si>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</si>
  <si>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</si>
  <si>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</si>
  <si>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</si>
  <si>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</si>
  <si>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</si>
  <si>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</si>
  <si>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</si>
  <si>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</si>
  <si>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</si>
  <si>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</si>
  <si>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</si>
  <si>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</si>
  <si>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</si>
  <si>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</si>
  <si>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</si>
  <si>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</si>
  <si>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</si>
  <si>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</si>
  <si>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</si>
  <si>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</si>
  <si>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</si>
  <si>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</si>
  <si>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</si>
  <si>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</si>
  <si>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</si>
  <si>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</si>
  <si>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</si>
  <si>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</si>
  <si>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</si>
  <si>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</si>
  <si>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</si>
  <si>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</si>
  <si>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</si>
  <si>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</si>
  <si>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</si>
  <si>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</si>
  <si>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</si>
  <si>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</si>
  <si>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</si>
  <si>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</si>
  <si>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</si>
  <si>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</si>
  <si>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</si>
  <si>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</si>
  <si>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</si>
  <si>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</si>
  <si>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</si>
  <si>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</si>
  <si>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</si>
  <si>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</si>
  <si>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</si>
  <si>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</si>
  <si>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</si>
  <si>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</si>
  <si>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</si>
  <si>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</si>
  <si>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</si>
  <si>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</si>
  <si>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</si>
  <si>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</si>
  <si>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</si>
  <si>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</si>
  <si>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</si>
  <si>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</si>
  <si>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</si>
  <si>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</si>
  <si>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</si>
  <si>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</si>
  <si>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</si>
  <si>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</si>
  <si>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</si>
  <si>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</si>
  <si>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</si>
  <si>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</si>
  <si>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</si>
  <si>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</si>
  <si>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</si>
  <si>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</si>
  <si>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</si>
  <si>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</si>
  <si>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</si>
  <si>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</si>
  <si>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</si>
  <si>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</si>
  <si>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</si>
  <si>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</si>
  <si>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</si>
  <si>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</si>
  <si>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</si>
  <si>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</si>
  <si>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</si>
  <si>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</si>
  <si>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</si>
  <si>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</si>
  <si>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</si>
  <si>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</si>
  <si>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</si>
  <si>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</si>
  <si>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</si>
  <si>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</si>
  <si>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</si>
  <si>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</si>
  <si>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</si>
  <si>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</si>
  <si>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</si>
  <si>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</si>
  <si>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</si>
  <si>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</si>
  <si>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</si>
  <si>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</si>
  <si>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</si>
  <si>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</si>
  <si>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</si>
  <si>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</si>
  <si>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</si>
  <si>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</si>
  <si>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</si>
  <si>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</si>
  <si>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</si>
  <si>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</si>
  <si>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</si>
  <si>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</si>
  <si>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</si>
  <si>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</si>
  <si>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</si>
  <si>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</si>
  <si>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</si>
  <si>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</si>
  <si>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</si>
  <si>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</si>
  <si>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</si>
  <si>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</si>
  <si>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</si>
  <si>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</si>
  <si>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</si>
  <si>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</si>
  <si>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</si>
  <si>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</si>
  <si>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</si>
  <si>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</si>
  <si>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</si>
  <si>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</si>
  <si>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</si>
  <si>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</si>
  <si>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</si>
  <si>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</si>
  <si>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</si>
  <si>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</si>
  <si>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</si>
  <si>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</si>
  <si>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</si>
  <si>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</si>
  <si>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</si>
  <si>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</si>
  <si>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</si>
  <si>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</si>
  <si>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</si>
  <si>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</si>
  <si>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</si>
  <si>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</si>
  <si>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</si>
  <si>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</si>
  <si>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</si>
  <si>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</si>
  <si>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</si>
  <si>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</si>
  <si>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</si>
  <si>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</si>
  <si>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</si>
  <si>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</si>
  <si>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</si>
  <si>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</si>
  <si>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</si>
  <si>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</si>
  <si>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</si>
  <si>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</si>
  <si>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</si>
  <si>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</si>
  <si>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</si>
  <si>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</si>
  <si>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</si>
  <si>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</si>
  <si>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</si>
  <si>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</si>
  <si>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</si>
  <si>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</si>
  <si>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</si>
  <si>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</si>
  <si>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</si>
  <si>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</si>
  <si>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</si>
  <si>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</si>
  <si>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</si>
  <si>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</si>
  <si>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</si>
  <si>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</si>
  <si>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</si>
  <si>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</si>
  <si>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</si>
  <si>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</si>
  <si>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</si>
  <si>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</si>
  <si>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</si>
  <si>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</si>
  <si>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</si>
  <si>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</si>
  <si>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</si>
  <si>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</si>
  <si>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</si>
  <si>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</si>
  <si>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</si>
  <si>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</si>
  <si>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</si>
  <si>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</si>
  <si>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</si>
  <si>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</si>
  <si>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</si>
  <si>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</si>
  <si>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</si>
  <si>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</si>
  <si>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</si>
  <si>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</si>
  <si>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</si>
  <si>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</si>
  <si>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</si>
  <si>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</si>
  <si>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</si>
  <si>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</si>
  <si>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</si>
  <si>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</si>
  <si>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</si>
  <si>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</si>
  <si>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</si>
  <si>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</si>
  <si>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</si>
  <si>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</si>
  <si>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</si>
  <si>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</si>
  <si>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</si>
  <si>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</si>
  <si>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</si>
  <si>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</si>
  <si>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</si>
  <si>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</si>
  <si>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</si>
  <si>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</si>
  <si>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</si>
  <si>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</si>
  <si>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</si>
  <si>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</si>
  <si>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</si>
  <si>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</si>
  <si>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</si>
  <si>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</si>
  <si>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</si>
  <si>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</si>
  <si>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</si>
  <si>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</si>
  <si>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</si>
  <si>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</si>
  <si>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</si>
  <si>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</si>
  <si>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</si>
  <si>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</si>
  <si>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</si>
  <si>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</si>
  <si>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</si>
  <si>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</si>
  <si>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</si>
  <si>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</si>
  <si>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</si>
  <si>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</si>
  <si>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</si>
  <si>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</si>
  <si>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</si>
  <si>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</si>
  <si>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</si>
  <si>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</si>
  <si>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</si>
  <si>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</si>
  <si>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</si>
  <si>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</si>
  <si>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</si>
  <si>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</si>
  <si>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</si>
  <si>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</si>
  <si>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</si>
  <si>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</si>
  <si>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</si>
  <si>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</si>
  <si>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</si>
  <si>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</si>
  <si>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</si>
  <si>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</si>
  <si>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</si>
  <si>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</si>
  <si>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</si>
  <si>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</si>
  <si>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</si>
  <si>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</si>
  <si>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</si>
  <si>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</si>
  <si>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</si>
  <si>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</si>
  <si>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</si>
  <si>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</si>
  <si>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</si>
  <si>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</si>
  <si>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</si>
  <si>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</si>
  <si>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</si>
  <si>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</si>
  <si>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</si>
  <si>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</si>
  <si>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</si>
  <si>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</si>
  <si>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</si>
  <si>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</si>
  <si>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</si>
  <si>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</si>
  <si>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</si>
  <si>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</si>
  <si>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</si>
  <si>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</si>
  <si>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</si>
  <si>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</si>
  <si>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</si>
  <si>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</si>
  <si>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</si>
  <si>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</si>
  <si>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</si>
  <si>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</si>
  <si>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</si>
  <si>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</si>
  <si>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</si>
  <si>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</si>
  <si>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</si>
  <si>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</si>
  <si>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</si>
  <si>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</si>
  <si>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</si>
  <si>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</si>
  <si>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</si>
  <si>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</si>
  <si>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</si>
  <si>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</si>
  <si>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</si>
  <si>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</si>
  <si>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</si>
  <si>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</si>
  <si>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</si>
  <si>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</si>
  <si>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</si>
  <si>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</si>
  <si>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</si>
  <si>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</si>
  <si>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</si>
  <si>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</si>
  <si>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</si>
  <si>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</si>
  <si>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</si>
  <si>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</si>
  <si>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</si>
  <si>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</si>
  <si>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</si>
  <si>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</si>
  <si>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</si>
  <si>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</si>
  <si>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</si>
  <si>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</si>
  <si>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</si>
  <si>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</si>
  <si>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</si>
  <si>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</si>
  <si>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</si>
  <si>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</si>
  <si>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</si>
  <si>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</si>
  <si>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</si>
  <si>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</si>
  <si>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</si>
  <si>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</si>
  <si>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</si>
  <si>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</si>
  <si>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</si>
  <si>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</si>
  <si>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</si>
  <si>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</si>
  <si>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</si>
  <si>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</si>
  <si>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</si>
  <si>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</si>
  <si>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</si>
  <si>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</si>
  <si>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</si>
  <si>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</si>
  <si>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</si>
  <si>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</si>
  <si>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</si>
  <si>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</si>
  <si>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</si>
  <si>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</si>
  <si>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</si>
  <si>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</si>
  <si>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</si>
  <si>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</si>
  <si>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</si>
  <si>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</si>
  <si>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</si>
  <si>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</si>
  <si>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</si>
  <si>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</si>
  <si>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</si>
  <si>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</si>
  <si>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</si>
  <si>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</si>
  <si>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</si>
  <si>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</si>
  <si>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</si>
  <si>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</si>
  <si>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</si>
  <si>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</si>
  <si>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</si>
  <si>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</si>
  <si>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</si>
  <si>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</si>
  <si>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</si>
  <si>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</si>
  <si>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</si>
  <si>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</si>
  <si>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</si>
  <si>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</si>
  <si>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</si>
  <si>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</si>
  <si>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</si>
  <si>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</si>
  <si>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</si>
  <si>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</si>
  <si>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</si>
  <si>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</si>
  <si>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</si>
  <si>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</si>
  <si>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</si>
  <si>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</si>
  <si>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</si>
  <si>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</si>
  <si>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</si>
  <si>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</si>
  <si>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</si>
  <si>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</si>
  <si>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</si>
  <si>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</si>
  <si>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</si>
  <si>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</si>
  <si>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</si>
  <si>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</si>
  <si>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</si>
  <si>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</si>
  <si>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</si>
  <si>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</si>
  <si>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</si>
  <si>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</si>
  <si>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</si>
  <si>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</si>
  <si>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</si>
  <si>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</si>
  <si>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</si>
  <si>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</si>
  <si>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</si>
  <si>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</si>
  <si>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</si>
  <si>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</si>
  <si>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</si>
  <si>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</si>
  <si>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</si>
  <si>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</si>
  <si>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</si>
  <si>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</si>
  <si>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</si>
  <si>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</si>
  <si>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</si>
  <si>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</si>
  <si>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</si>
  <si>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</si>
  <si>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</si>
  <si>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</si>
  <si>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</si>
  <si>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</si>
  <si>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</si>
  <si>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</si>
  <si>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</si>
  <si>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</si>
  <si>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</si>
  <si>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</si>
  <si>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</si>
  <si>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</si>
  <si>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</si>
  <si>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</si>
  <si>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</si>
  <si>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</si>
  <si>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</si>
  <si>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</si>
  <si>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</si>
  <si>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</si>
  <si>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</si>
  <si>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</si>
  <si>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</si>
  <si>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</si>
  <si>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</si>
  <si>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</si>
  <si>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</si>
  <si>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</si>
  <si>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</si>
  <si>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</si>
  <si>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</si>
  <si>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</si>
  <si>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</si>
  <si>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</si>
  <si>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</si>
  <si>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</si>
  <si>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</si>
  <si>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</si>
  <si>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</si>
  <si>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</si>
  <si>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</si>
  <si>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</si>
  <si>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</si>
  <si>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</si>
  <si>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</si>
  <si>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</si>
  <si>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</si>
  <si>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</si>
  <si>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</si>
  <si>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</si>
  <si>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</si>
  <si>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</si>
  <si>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</si>
  <si>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</si>
  <si>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</si>
  <si>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</si>
  <si>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</si>
  <si>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</si>
  <si>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</si>
  <si>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</si>
  <si>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</si>
  <si>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</si>
  <si>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</si>
  <si>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</si>
  <si>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</si>
  <si>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</si>
  <si>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</si>
  <si>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</si>
  <si>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</si>
  <si>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</si>
  <si>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</si>
  <si>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</si>
  <si>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</si>
  <si>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</si>
  <si>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</si>
  <si>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</si>
  <si>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</si>
  <si>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</si>
  <si>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</si>
  <si>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</si>
  <si>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</si>
  <si>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</si>
  <si>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</si>
  <si>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</si>
  <si>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</si>
  <si>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</si>
  <si>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</si>
  <si>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</si>
  <si>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</si>
  <si>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</si>
  <si>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</si>
  <si>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</si>
  <si>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</si>
  <si>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</si>
  <si>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</si>
  <si>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</si>
  <si>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</si>
  <si>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</si>
  <si>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</si>
  <si>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</si>
  <si>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</si>
  <si>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</si>
  <si>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</si>
  <si>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</si>
  <si>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</si>
  <si>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</si>
  <si>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</si>
  <si>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</si>
  <si>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</si>
  <si>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</si>
  <si>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</si>
  <si>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</si>
  <si>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</si>
  <si>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</si>
  <si>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</si>
  <si>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</si>
  <si>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</si>
  <si>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</si>
  <si>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</si>
  <si>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</si>
  <si>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</si>
  <si>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</si>
  <si>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</si>
  <si>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</si>
  <si>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</si>
  <si>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</si>
  <si>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</si>
  <si>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</si>
  <si>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</si>
  <si>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</si>
  <si>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</si>
  <si>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</si>
  <si>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</si>
  <si>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</si>
  <si>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</si>
  <si>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</si>
  <si>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</si>
  <si>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</si>
  <si>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</si>
  <si>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</si>
  <si>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</si>
  <si>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</si>
  <si>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</si>
  <si>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</si>
  <si>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</si>
  <si>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</si>
  <si>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</si>
  <si>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</si>
  <si>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</si>
  <si>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</si>
  <si>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</si>
  <si>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</si>
  <si>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</si>
  <si>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</si>
  <si>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</si>
  <si>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</si>
  <si>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</si>
  <si>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</si>
  <si>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</si>
  <si>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</si>
  <si>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</si>
  <si>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</si>
  <si>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</si>
  <si>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</si>
  <si>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</si>
  <si>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</si>
  <si>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</si>
  <si>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</si>
  <si>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</si>
  <si>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</si>
  <si>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</si>
  <si>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</si>
  <si>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</si>
  <si>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</si>
  <si>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</si>
  <si>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</si>
  <si>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</si>
  <si>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</si>
  <si>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</si>
  <si>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</si>
  <si>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</si>
  <si>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</si>
  <si>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</si>
  <si>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</si>
  <si>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</si>
  <si>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</si>
  <si>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</si>
  <si>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</si>
  <si>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</si>
  <si>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</si>
  <si>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</si>
  <si>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</si>
  <si>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</si>
  <si>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</si>
  <si>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</si>
  <si>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</si>
  <si>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</si>
  <si>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</si>
  <si>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</si>
  <si>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</si>
  <si>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</si>
  <si>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</si>
  <si>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</si>
  <si>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</si>
  <si>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</si>
  <si>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</si>
  <si>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</si>
  <si>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</si>
  <si>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</si>
  <si>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</si>
  <si>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</si>
  <si>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</si>
  <si>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</si>
  <si>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</si>
  <si>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</si>
  <si>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</si>
  <si>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</si>
  <si>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</si>
  <si>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</si>
  <si>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</si>
  <si>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</si>
  <si>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</si>
  <si>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</si>
  <si>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</si>
  <si>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</si>
  <si>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</si>
  <si>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</si>
  <si>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</si>
  <si>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</si>
  <si>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</si>
  <si>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</si>
  <si>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</si>
  <si>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</si>
  <si>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</si>
  <si>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</si>
  <si>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</si>
  <si>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</si>
  <si>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</si>
  <si>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</si>
  <si>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</si>
  <si>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</si>
  <si>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</si>
  <si>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</si>
  <si>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</si>
  <si>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</si>
  <si>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</si>
  <si>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</si>
  <si>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</si>
  <si>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</si>
  <si>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</si>
  <si>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</si>
  <si>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</si>
  <si>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</si>
  <si>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</si>
  <si>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</si>
  <si>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</si>
  <si>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</si>
  <si>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</si>
  <si>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</si>
  <si>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</si>
  <si>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</si>
  <si>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</si>
  <si>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</si>
  <si>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</si>
  <si>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</si>
  <si>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</si>
  <si>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</si>
  <si>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</si>
  <si>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</si>
  <si>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</si>
  <si>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</si>
  <si>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</si>
  <si>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</si>
  <si>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</si>
  <si>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</si>
  <si>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</si>
  <si>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</si>
  <si>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</si>
  <si>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</si>
  <si>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</si>
  <si>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</si>
  <si>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</si>
  <si>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</si>
  <si>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</si>
  <si>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</si>
  <si>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</si>
  <si>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</si>
  <si>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</si>
  <si>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</si>
  <si>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</si>
  <si>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</si>
  <si>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</si>
  <si>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</si>
  <si>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</si>
  <si>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</si>
  <si>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</si>
  <si>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</si>
  <si>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</si>
  <si>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</si>
  <si>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</si>
  <si>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</si>
  <si>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</si>
  <si>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</si>
  <si>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</si>
  <si>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</si>
  <si>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</si>
  <si>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</si>
  <si>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</si>
  <si>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</si>
  <si>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</si>
  <si>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</si>
  <si>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</si>
  <si>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</si>
  <si>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</si>
  <si>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</si>
  <si>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</si>
  <si>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</si>
  <si>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</si>
  <si>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</si>
  <si>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</si>
  <si>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</si>
  <si>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</si>
  <si>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</si>
  <si>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</si>
  <si>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</si>
  <si>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</si>
  <si>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</si>
  <si>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</si>
  <si>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</si>
  <si>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</si>
  <si>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</si>
  <si>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</si>
  <si>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</si>
  <si>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</si>
  <si>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</si>
  <si>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</si>
  <si>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</si>
  <si>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</si>
  <si>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</si>
  <si>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</si>
  <si>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</si>
  <si>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</si>
  <si>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</si>
  <si>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</si>
  <si>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</si>
  <si>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</si>
  <si>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</si>
  <si>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</si>
  <si>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</si>
  <si>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</si>
  <si>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</si>
  <si>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</si>
  <si>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</si>
  <si>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</si>
  <si>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</si>
  <si>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</si>
  <si>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</si>
  <si>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</si>
  <si>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</si>
  <si>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</si>
  <si>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</si>
  <si>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</si>
  <si>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</si>
  <si>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</si>
  <si>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</si>
  <si>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</si>
  <si>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</si>
  <si>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</si>
  <si>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</si>
  <si>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</si>
  <si>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</si>
  <si>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</si>
  <si>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</si>
  <si>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</si>
  <si>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</si>
  <si>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</si>
  <si>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</si>
  <si>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</si>
  <si>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</si>
  <si>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</si>
  <si>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</si>
  <si>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</si>
  <si>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</si>
  <si>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</si>
  <si>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</si>
  <si>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</si>
  <si>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</si>
  <si>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</si>
  <si>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</si>
  <si>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</si>
  <si>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</si>
  <si>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</si>
  <si>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</si>
  <si>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</si>
  <si>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</si>
  <si>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</si>
  <si>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</si>
  <si>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</si>
  <si>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</si>
  <si>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</si>
  <si>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</si>
  <si>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</si>
  <si>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</si>
  <si>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</si>
  <si>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</si>
  <si>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</si>
  <si>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</si>
  <si>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</si>
  <si>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</si>
  <si>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</si>
  <si>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</si>
  <si>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</si>
  <si>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</si>
  <si>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</si>
  <si>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</si>
  <si>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</si>
  <si>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</si>
  <si>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</si>
  <si>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</si>
  <si>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</si>
  <si>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</si>
  <si>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</si>
  <si>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</si>
  <si>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</si>
  <si>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</si>
  <si>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</si>
  <si>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</si>
  <si>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</si>
  <si>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</si>
  <si>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</si>
  <si>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</si>
  <si>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</si>
  <si>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</si>
  <si>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</si>
  <si>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</si>
  <si>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</si>
  <si>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</si>
  <si>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</si>
  <si>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</si>
  <si>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</si>
  <si>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</si>
  <si>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</si>
  <si>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</si>
  <si>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</si>
  <si>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</si>
  <si>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</si>
  <si>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</si>
  <si>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</si>
  <si>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</si>
  <si>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</si>
  <si>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</si>
  <si>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</si>
  <si>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</si>
  <si>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</si>
  <si>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</si>
  <si>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</si>
  <si>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</si>
  <si>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</si>
  <si>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</si>
  <si>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</si>
  <si>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</si>
  <si>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</si>
  <si>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</si>
  <si>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</si>
  <si>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</si>
  <si>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</si>
  <si>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</si>
  <si>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</si>
  <si>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</si>
  <si>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</si>
  <si>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</si>
  <si>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</si>
  <si>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</si>
  <si>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</si>
  <si>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</si>
  <si>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</si>
  <si>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</si>
  <si>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</si>
  <si>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</si>
  <si>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</si>
  <si>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</si>
  <si>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</si>
  <si>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</si>
  <si>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</si>
  <si>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</si>
  <si>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</si>
  <si>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</si>
  <si>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</si>
  <si>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</si>
  <si>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</si>
  <si>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</si>
  <si>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</si>
  <si>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</si>
  <si>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</si>
  <si>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</si>
  <si>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</si>
  <si>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</si>
  <si>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</si>
  <si>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</si>
  <si>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</si>
  <si>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</si>
  <si>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</si>
  <si>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</si>
  <si>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</si>
  <si>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</si>
  <si>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</si>
  <si>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</si>
  <si>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</si>
  <si>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</si>
  <si>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</si>
  <si>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</si>
  <si>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</si>
  <si>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</si>
  <si>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</si>
  <si>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</si>
  <si>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</si>
  <si>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</si>
  <si>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</si>
  <si>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</si>
  <si>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</si>
  <si>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</si>
  <si>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</si>
  <si>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</si>
  <si>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</si>
  <si>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</si>
  <si>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</si>
  <si>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</si>
  <si>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</si>
  <si>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</si>
  <si>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</si>
  <si>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</si>
  <si>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</si>
  <si>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</si>
  <si>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</si>
  <si>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</si>
  <si>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</si>
  <si>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</si>
  <si>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</si>
  <si>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</si>
  <si>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</si>
  <si>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</si>
  <si>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</si>
  <si>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</si>
  <si>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</si>
  <si>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</si>
  <si>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</si>
  <si>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</si>
  <si>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</si>
  <si>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</si>
  <si>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</si>
  <si>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</si>
  <si>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</si>
  <si>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</si>
  <si>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</si>
  <si>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</si>
  <si>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</si>
  <si>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</si>
  <si>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</si>
  <si>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</si>
  <si>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</si>
  <si>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</si>
  <si>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</si>
  <si>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</si>
  <si>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</si>
  <si>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</si>
  <si>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</si>
  <si>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</si>
  <si>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</si>
  <si>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</si>
  <si>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</si>
  <si>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</si>
  <si>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</si>
  <si>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</si>
  <si>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</si>
  <si>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</si>
  <si>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</si>
  <si>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</si>
  <si>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</si>
  <si>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</si>
  <si>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</si>
  <si>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</si>
  <si>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</si>
  <si>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</si>
  <si>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</si>
  <si>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</si>
  <si>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</si>
  <si>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</si>
  <si>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</si>
  <si>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</si>
  <si>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</si>
  <si>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</si>
  <si>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</si>
  <si>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</si>
  <si>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</si>
  <si>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</si>
  <si>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</si>
  <si>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</si>
  <si>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</si>
  <si>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</si>
  <si>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</si>
  <si>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</si>
  <si>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</si>
  <si>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</si>
  <si>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</si>
  <si>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</si>
  <si>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</si>
  <si>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</si>
  <si>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</si>
  <si>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</si>
  <si>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</si>
  <si>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</si>
  <si>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</si>
  <si>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</si>
  <si>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</si>
  <si>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</si>
  <si>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</si>
  <si>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</si>
  <si>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</si>
  <si>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</si>
  <si>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</si>
  <si>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</si>
  <si>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</si>
  <si>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</si>
  <si>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</si>
  <si>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</si>
  <si>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</si>
  <si>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</si>
  <si>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</si>
  <si>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</si>
  <si>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</si>
  <si>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</si>
  <si>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</si>
  <si>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</si>
  <si>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</si>
  <si>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</si>
  <si>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</si>
  <si>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</si>
  <si>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</si>
  <si>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</si>
  <si>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</si>
  <si>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</si>
  <si>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</si>
  <si>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</si>
  <si>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</si>
  <si>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</si>
  <si>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</si>
  <si>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</si>
  <si>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</si>
  <si>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</si>
  <si>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</si>
  <si>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</si>
  <si>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</si>
  <si>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</si>
  <si>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</si>
  <si>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</si>
  <si>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</si>
  <si>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</si>
  <si>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</si>
  <si>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</si>
  <si>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</si>
  <si>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</si>
  <si>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</si>
  <si>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</si>
  <si>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</si>
  <si>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</si>
  <si>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</si>
  <si>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</si>
  <si>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</si>
  <si>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</si>
  <si>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</si>
  <si>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</si>
  <si>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</si>
  <si>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</si>
  <si>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</si>
  <si>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</si>
  <si>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</si>
  <si>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</si>
  <si>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</si>
  <si>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</si>
  <si>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</si>
  <si>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</si>
  <si>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</si>
  <si>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</si>
  <si>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</si>
  <si>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</si>
  <si>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</si>
  <si>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</si>
  <si>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</si>
  <si>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</si>
  <si>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</si>
  <si>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</si>
  <si>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</si>
  <si>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</si>
  <si>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</si>
  <si>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</si>
  <si>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</si>
  <si>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</si>
  <si>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</si>
  <si>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</si>
  <si>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</si>
  <si>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</si>
  <si>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</si>
  <si>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</si>
  <si>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</si>
  <si>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</si>
  <si>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</si>
  <si>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</si>
  <si>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</si>
  <si>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</si>
  <si>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</si>
  <si>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</si>
  <si>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</si>
  <si>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</si>
  <si>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</si>
  <si>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</si>
  <si>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</si>
  <si>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</si>
  <si>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</si>
  <si>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</si>
  <si>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</si>
  <si>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</si>
  <si>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</si>
  <si>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</si>
  <si>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</si>
  <si>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</si>
  <si>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</si>
  <si>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</si>
  <si>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</si>
  <si>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</si>
  <si>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</si>
  <si>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</si>
  <si>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</si>
  <si>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</si>
  <si>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</si>
  <si>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</si>
  <si>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</si>
  <si>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</si>
  <si>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</si>
  <si>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</si>
  <si>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</si>
  <si>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</si>
  <si>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</si>
  <si>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</si>
  <si>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</si>
  <si>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</si>
  <si>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</si>
  <si>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</si>
  <si>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</si>
  <si>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</si>
  <si>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</si>
  <si>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</si>
  <si>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</si>
  <si>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</si>
  <si>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</si>
  <si>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</si>
  <si>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</si>
  <si>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</si>
  <si>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</si>
  <si>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</si>
  <si>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</si>
  <si>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</si>
  <si>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</si>
  <si>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</si>
  <si>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</si>
  <si>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</si>
  <si>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</si>
  <si>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</si>
  <si>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</si>
  <si>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</si>
  <si>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</si>
  <si>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</si>
  <si>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</si>
  <si>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</si>
  <si>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</si>
  <si>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</si>
  <si>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</si>
  <si>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</si>
  <si>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</si>
  <si>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</si>
  <si>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</si>
  <si>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</si>
  <si>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</si>
  <si>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</si>
  <si>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</si>
  <si>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</si>
  <si>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</si>
  <si>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</si>
  <si>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</si>
  <si>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</si>
  <si>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</si>
  <si>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</si>
  <si>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</si>
  <si>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</si>
  <si>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</si>
  <si>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</si>
  <si>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</si>
  <si>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</si>
  <si>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</si>
  <si>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</si>
  <si>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</si>
  <si>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</si>
  <si>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</si>
  <si>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</si>
  <si>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</si>
  <si>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</si>
  <si>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</si>
  <si>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</si>
  <si>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</si>
  <si>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</si>
  <si>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</si>
  <si>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</si>
  <si>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</si>
  <si>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</si>
  <si>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</si>
  <si>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</si>
  <si>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</si>
  <si>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</si>
  <si>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</si>
  <si>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</si>
  <si>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</si>
  <si>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</si>
  <si>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</si>
  <si>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</si>
  <si>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</si>
  <si>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</si>
  <si>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</si>
  <si>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</si>
  <si>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</si>
  <si>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</si>
  <si>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</si>
  <si>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</si>
  <si>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</si>
  <si>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</si>
  <si>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</si>
  <si>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</si>
  <si>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</si>
  <si>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</si>
  <si>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</si>
  <si>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</si>
  <si>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</si>
  <si>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</si>
  <si>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</si>
  <si>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</si>
  <si>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</si>
  <si>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</si>
  <si>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</si>
  <si>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</si>
  <si>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</si>
  <si>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</si>
  <si>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</si>
  <si>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</si>
  <si>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</si>
  <si>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</si>
  <si>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</si>
  <si>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</si>
  <si>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</si>
  <si>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</si>
  <si>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</si>
  <si>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</si>
  <si>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</si>
  <si>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</si>
  <si>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</si>
  <si>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</si>
  <si>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</si>
  <si>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</si>
  <si>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</si>
  <si>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</si>
  <si>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</si>
  <si>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</si>
  <si>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</si>
  <si>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</si>
  <si>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</si>
  <si>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</si>
  <si>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</si>
  <si>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</si>
  <si>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</si>
  <si>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</si>
  <si>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</si>
  <si>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</si>
  <si>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</si>
  <si>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</si>
  <si>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</si>
  <si>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</si>
  <si>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</si>
  <si>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</si>
  <si>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</si>
  <si>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</si>
  <si>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</si>
  <si>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</si>
  <si>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</si>
  <si>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</si>
  <si>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</si>
  <si>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</si>
  <si>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</si>
  <si>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</si>
  <si>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</si>
  <si>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</si>
  <si>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</si>
  <si>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</si>
  <si>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</si>
  <si>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</si>
  <si>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</si>
  <si>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</si>
  <si>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</si>
  <si>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</si>
  <si>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</si>
  <si>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</si>
  <si>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</si>
  <si>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</si>
  <si>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</si>
  <si>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</si>
  <si>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</si>
  <si>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</si>
  <si>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</si>
  <si>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</si>
  <si>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</si>
  <si>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</si>
  <si>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</si>
  <si>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</si>
  <si>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</si>
  <si>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</si>
  <si>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</si>
  <si>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</si>
  <si>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</si>
  <si>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</si>
  <si>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</si>
  <si>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</si>
  <si>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</si>
  <si>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</si>
  <si>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</si>
  <si>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</si>
  <si>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</si>
  <si>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</si>
  <si>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</si>
  <si>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</si>
  <si>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</si>
  <si>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</si>
  <si>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</si>
  <si>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</si>
  <si>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</si>
  <si>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</si>
  <si>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</si>
  <si>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</si>
  <si>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</si>
  <si>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</si>
  <si>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</si>
  <si>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</si>
  <si>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</si>
  <si>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</si>
  <si>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</si>
  <si>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</si>
  <si>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</si>
  <si>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</si>
  <si>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</si>
  <si>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</si>
  <si>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</si>
  <si>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</si>
  <si>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</si>
  <si>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</si>
  <si>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</si>
  <si>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</si>
  <si>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</si>
  <si>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</si>
  <si>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</si>
  <si>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</si>
  <si>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</si>
  <si>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</si>
  <si>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</si>
  <si>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</si>
  <si>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</si>
  <si>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</si>
  <si>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</si>
  <si>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</si>
  <si>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</si>
  <si>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</si>
  <si>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</si>
  <si>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</si>
  <si>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</si>
  <si>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</si>
  <si>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</si>
  <si>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</si>
  <si>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</si>
  <si>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</si>
  <si>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</si>
  <si>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</si>
  <si>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</si>
  <si>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</si>
  <si>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</si>
  <si>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</si>
  <si>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</si>
  <si>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</si>
  <si>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</si>
  <si>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</si>
  <si>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</si>
  <si>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</si>
  <si>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</si>
  <si>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</si>
  <si>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</si>
  <si>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</si>
  <si>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</si>
  <si>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</si>
  <si>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</si>
  <si>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</si>
  <si>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</si>
  <si>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</si>
  <si>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</si>
  <si>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</si>
  <si>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</si>
  <si>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</si>
  <si>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</si>
  <si>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</si>
  <si>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</si>
  <si>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</si>
  <si>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</si>
  <si>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</si>
  <si>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</si>
  <si>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</si>
  <si>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</si>
  <si>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</si>
  <si>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</si>
  <si>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</si>
  <si>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</si>
  <si>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</si>
  <si>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</si>
  <si>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</si>
  <si>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</si>
  <si>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</si>
  <si>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</si>
  <si>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</si>
  <si>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</si>
  <si>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</si>
  <si>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</si>
  <si>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</si>
  <si>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</si>
  <si>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</si>
  <si>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</si>
  <si>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</si>
  <si>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</si>
  <si>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</si>
  <si>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</si>
  <si>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</si>
  <si>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</si>
  <si>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</si>
  <si>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</si>
  <si>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</si>
  <si>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</si>
  <si>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</si>
  <si>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</si>
  <si>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</si>
  <si>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</si>
  <si>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</si>
  <si>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</si>
  <si>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</si>
  <si>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</si>
  <si>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</si>
  <si>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</si>
  <si>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</si>
  <si>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</si>
  <si>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</si>
  <si>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</si>
  <si>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</si>
  <si>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</si>
  <si>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</si>
  <si>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</si>
  <si>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</si>
  <si>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</si>
  <si>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</si>
  <si>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</si>
  <si>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</si>
  <si>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</si>
  <si>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</si>
  <si>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</si>
  <si>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</si>
  <si>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</si>
  <si>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</si>
  <si>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</si>
  <si>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</si>
  <si>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</si>
  <si>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</si>
  <si>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</si>
  <si>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</si>
  <si>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</si>
  <si>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</si>
  <si>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</si>
  <si>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</si>
  <si>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</si>
  <si>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</si>
  <si>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</si>
  <si>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</si>
  <si>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</si>
  <si>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</si>
  <si>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</si>
  <si>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</si>
  <si>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</si>
  <si>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</si>
  <si>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</si>
  <si>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</si>
  <si>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</si>
  <si>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</si>
  <si>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</si>
  <si>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</si>
  <si>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</si>
  <si>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</si>
  <si>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</si>
  <si>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</si>
  <si>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</si>
  <si>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</si>
  <si>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</si>
  <si>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</si>
  <si>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</si>
  <si>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</si>
  <si>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</si>
  <si>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</si>
  <si>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</si>
  <si>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</si>
  <si>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</si>
  <si>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</si>
  <si>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</si>
  <si>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</si>
  <si>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</si>
  <si>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</si>
  <si>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</si>
  <si>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</si>
  <si>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</si>
  <si>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</si>
  <si>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</si>
  <si>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</si>
  <si>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</si>
  <si>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</si>
  <si>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</si>
  <si>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</si>
  <si>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</si>
  <si>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</si>
  <si>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</si>
  <si>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</si>
  <si>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</si>
  <si>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</si>
  <si>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</si>
  <si>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</si>
  <si>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</si>
  <si>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</si>
  <si>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</si>
  <si>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</si>
  <si>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</si>
  <si>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</si>
  <si>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</si>
  <si>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</si>
  <si>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</si>
  <si>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</si>
  <si>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</si>
  <si>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</si>
  <si>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</si>
  <si>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</si>
  <si>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</si>
  <si>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</si>
  <si>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</si>
  <si>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</si>
  <si>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</si>
  <si>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</si>
  <si>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</si>
  <si>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</si>
  <si>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</si>
  <si>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</si>
  <si>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</si>
  <si>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</si>
  <si>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</si>
  <si>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</si>
  <si>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</si>
  <si>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</si>
  <si>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</si>
  <si>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</si>
  <si>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</si>
  <si>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</si>
  <si>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</si>
  <si>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</si>
  <si>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</si>
  <si>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</si>
  <si>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</si>
  <si>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</si>
  <si>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</si>
  <si>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</si>
  <si>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</si>
  <si>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</si>
  <si>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</si>
  <si>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</si>
  <si>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</si>
  <si>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</si>
  <si>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</si>
  <si>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</si>
  <si>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</si>
  <si>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</si>
  <si>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</si>
  <si>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</si>
  <si>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</si>
  <si>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</si>
  <si>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</si>
  <si>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</si>
  <si>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</si>
  <si>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</si>
  <si>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</si>
  <si>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</si>
  <si>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</si>
  <si>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</si>
  <si>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</si>
  <si>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</si>
  <si>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</si>
  <si>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</si>
  <si>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</si>
  <si>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</si>
  <si>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</si>
  <si>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</si>
  <si>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</si>
  <si>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</si>
  <si>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</si>
  <si>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</si>
  <si>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</si>
  <si>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</si>
  <si>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</si>
  <si>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</si>
  <si>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</si>
  <si>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</si>
  <si>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</si>
  <si>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</si>
  <si>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</si>
  <si>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</si>
  <si>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</si>
  <si>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</si>
  <si>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</si>
  <si>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</si>
  <si>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</si>
  <si>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</si>
  <si>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</si>
  <si>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</si>
  <si>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</si>
  <si>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</si>
  <si>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</si>
  <si>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</si>
  <si>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</si>
  <si>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</si>
  <si>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</si>
  <si>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</si>
  <si>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</si>
  <si>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</si>
  <si>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</si>
  <si>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</si>
  <si>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</si>
  <si>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</si>
  <si>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</si>
  <si>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</si>
  <si>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</si>
  <si>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</si>
  <si>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</si>
  <si>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</si>
  <si>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</si>
  <si>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</si>
  <si>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</si>
  <si>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</si>
  <si>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</si>
  <si>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</si>
  <si>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</si>
  <si>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</si>
  <si>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</si>
  <si>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</si>
  <si>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</si>
  <si>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</si>
  <si>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</si>
  <si>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</si>
  <si>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</si>
  <si>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</si>
  <si>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</si>
  <si>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</si>
  <si>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</si>
  <si>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</si>
  <si>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</si>
  <si>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</si>
  <si>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</si>
  <si>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</si>
  <si>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</si>
  <si>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</si>
  <si>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</si>
  <si>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</si>
  <si>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</si>
  <si>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</si>
  <si>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</si>
  <si>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</si>
  <si>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</si>
  <si>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</si>
  <si>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</si>
  <si>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</si>
  <si>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</si>
  <si>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</si>
  <si>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</si>
  <si>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</si>
  <si>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</si>
  <si>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</si>
  <si>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</si>
  <si>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</si>
  <si>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</si>
  <si>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</si>
  <si>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</si>
  <si>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</si>
  <si>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</si>
  <si>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</si>
  <si>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</si>
  <si>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</si>
  <si>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</si>
  <si>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</si>
  <si>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</si>
  <si>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</si>
  <si>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</si>
  <si>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</si>
  <si>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</si>
  <si>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</si>
  <si>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</si>
  <si>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</si>
  <si>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</si>
  <si>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</si>
  <si>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</si>
  <si>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</si>
  <si>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</si>
  <si>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</si>
  <si>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</si>
  <si>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</si>
  <si>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</si>
  <si>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</si>
  <si>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</si>
  <si>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</si>
  <si>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</si>
  <si>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</si>
  <si>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</si>
  <si>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</si>
  <si>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</si>
  <si>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</si>
  <si>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</si>
  <si>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</si>
  <si>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</si>
  <si>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</si>
  <si>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</si>
  <si>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</si>
  <si>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</si>
  <si>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</si>
  <si>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</si>
  <si>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</si>
  <si>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</si>
  <si>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</si>
  <si>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</si>
  <si>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</si>
  <si>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</si>
  <si>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</si>
  <si>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</si>
  <si>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</si>
  <si>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</si>
  <si>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</si>
  <si>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</si>
  <si>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</si>
  <si>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</si>
  <si>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</si>
  <si>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</si>
  <si>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</si>
  <si>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</si>
  <si>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</si>
  <si>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</si>
  <si>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</si>
  <si>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</si>
  <si>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</si>
  <si>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</si>
  <si>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</si>
  <si>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</si>
  <si>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</si>
  <si>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</si>
  <si>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</si>
  <si>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</si>
  <si>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</si>
  <si>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</si>
  <si>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</si>
  <si>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</si>
  <si>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</si>
  <si>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</si>
  <si>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</si>
  <si>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</si>
  <si>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</si>
  <si>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</si>
  <si>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</si>
  <si>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</si>
  <si>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</si>
  <si>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</si>
  <si>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</si>
  <si>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</si>
  <si>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</si>
  <si>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</si>
  <si>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</si>
  <si>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</si>
  <si>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</si>
  <si>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</si>
  <si>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</si>
  <si>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</si>
  <si>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</si>
  <si>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</si>
  <si>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</si>
  <si>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</si>
  <si>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</si>
  <si>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</si>
  <si>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</si>
  <si>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</si>
  <si>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</si>
  <si>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</si>
  <si>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</si>
  <si>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</si>
  <si>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</si>
  <si>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</si>
  <si>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</si>
  <si>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</si>
  <si>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</si>
  <si>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</si>
  <si>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</si>
  <si>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</si>
  <si>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</si>
  <si>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</si>
  <si>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</si>
  <si>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</si>
  <si>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</si>
  <si>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</si>
  <si>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</si>
  <si>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</si>
  <si>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</si>
  <si>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</si>
  <si>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</si>
  <si>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</si>
  <si>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</si>
  <si>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</si>
  <si>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</si>
  <si>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</si>
  <si>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</si>
  <si>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</si>
  <si>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</si>
  <si>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</si>
  <si>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</si>
  <si>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</si>
  <si>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</si>
  <si>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</si>
  <si>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</si>
  <si>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</si>
  <si>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</si>
  <si>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</si>
  <si>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</si>
  <si>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</si>
  <si>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</si>
  <si>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</si>
  <si>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</si>
  <si>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</si>
  <si>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</si>
  <si>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</si>
  <si>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</si>
  <si>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</si>
  <si>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</si>
  <si>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</si>
  <si>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</si>
  <si>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</si>
  <si>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</si>
  <si>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</si>
  <si>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</si>
  <si>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</si>
  <si>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</si>
  <si>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</si>
  <si>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</si>
  <si>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</si>
  <si>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</si>
  <si>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</si>
  <si>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</si>
  <si>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</si>
  <si>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</si>
  <si>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</si>
  <si>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</si>
  <si>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</si>
  <si>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</si>
  <si>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</si>
  <si>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</si>
  <si>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</si>
  <si>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</si>
  <si>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</si>
  <si>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</si>
  <si>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</si>
  <si>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</si>
  <si>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</si>
  <si>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</si>
  <si>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</si>
  <si>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</si>
  <si>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</si>
  <si>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</si>
  <si>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</si>
  <si>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</si>
  <si>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</si>
  <si>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</si>
  <si>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</si>
  <si>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</si>
  <si>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</si>
  <si>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</si>
  <si>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</si>
  <si>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</si>
  <si>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</si>
  <si>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</si>
  <si>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</si>
  <si>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</si>
  <si>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</si>
  <si>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</si>
  <si>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</si>
  <si>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</si>
  <si>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</si>
  <si>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</si>
  <si>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</si>
  <si>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</si>
  <si>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</si>
  <si>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</si>
  <si>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</si>
  <si>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</si>
  <si>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</si>
  <si>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</si>
  <si>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</si>
  <si>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</si>
  <si>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</si>
  <si>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</si>
  <si>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</si>
  <si>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</si>
  <si>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</si>
  <si>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</si>
  <si>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</si>
  <si>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</si>
  <si>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</si>
  <si>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</si>
  <si>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</si>
  <si>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</si>
  <si>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</si>
  <si>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</si>
  <si>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</si>
  <si>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</si>
  <si>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</si>
  <si>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</si>
  <si>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</si>
  <si>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</si>
  <si>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</si>
  <si>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</si>
  <si>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</si>
  <si>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</si>
  <si>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</si>
  <si>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</si>
  <si>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</si>
  <si>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</si>
  <si>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</si>
  <si>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</si>
  <si>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</si>
  <si>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</si>
  <si>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</si>
  <si>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</si>
  <si>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</si>
  <si>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</si>
  <si>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</si>
  <si>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</si>
  <si>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</si>
  <si>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</si>
  <si>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</si>
  <si>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</si>
  <si>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</si>
  <si>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</si>
  <si>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</si>
  <si>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</si>
  <si>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</si>
  <si>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</si>
  <si>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</si>
  <si>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</si>
  <si>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</si>
  <si>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</si>
  <si>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</si>
  <si>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</si>
  <si>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</si>
  <si>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</si>
  <si>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</si>
  <si>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</si>
  <si>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</si>
  <si>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</si>
  <si>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</si>
  <si>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</si>
  <si>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</si>
  <si>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</si>
  <si>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</si>
  <si>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</si>
  <si>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</si>
  <si>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</si>
  <si>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</si>
  <si>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</si>
  <si>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</si>
  <si>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</si>
  <si>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</si>
  <si>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</si>
  <si>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</si>
  <si>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</si>
  <si>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</si>
  <si>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</si>
  <si>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</si>
  <si>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</si>
  <si>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</si>
  <si>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</si>
  <si>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</si>
  <si>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</si>
  <si>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</si>
  <si>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</si>
  <si>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</si>
  <si>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</si>
  <si>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</si>
  <si>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</si>
  <si>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</si>
  <si>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</si>
  <si>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</si>
  <si>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</si>
  <si>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</si>
  <si>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</si>
  <si>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</si>
  <si>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</si>
  <si>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</si>
  <si>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</si>
  <si>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</si>
  <si>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</si>
  <si>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</si>
  <si>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</si>
  <si>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</si>
  <si>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</si>
  <si>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</si>
  <si>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</si>
  <si>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</si>
  <si>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</si>
  <si>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</si>
  <si>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</si>
  <si>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</si>
  <si>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</si>
  <si>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</si>
  <si>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</si>
  <si>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</si>
  <si>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</si>
  <si>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</si>
  <si>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</si>
  <si>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</si>
  <si>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</si>
  <si>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</si>
  <si>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</si>
  <si>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</si>
  <si>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</si>
  <si>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</si>
  <si>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</si>
  <si>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</si>
  <si>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</si>
  <si>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</si>
  <si>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</si>
  <si>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</si>
  <si>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</si>
  <si>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</si>
  <si>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</si>
  <si>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</si>
  <si>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</si>
  <si>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</si>
  <si>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</si>
  <si>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</si>
  <si>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</si>
  <si>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</si>
  <si>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</si>
  <si>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</si>
  <si>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</si>
  <si>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</si>
  <si>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</si>
  <si>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</si>
  <si>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</si>
  <si>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</si>
  <si>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</si>
  <si>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</si>
  <si>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</si>
  <si>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</si>
  <si>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</si>
  <si>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</si>
  <si>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</si>
  <si>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</si>
  <si>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</si>
  <si>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</si>
  <si>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</si>
  <si>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</si>
  <si>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</si>
  <si>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</si>
  <si>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</si>
  <si>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</si>
  <si>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</si>
  <si>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</si>
  <si>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</si>
  <si>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</si>
  <si>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</si>
  <si>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</si>
  <si>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</si>
  <si>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</si>
  <si>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</si>
  <si>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</si>
  <si>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</si>
  <si>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</si>
  <si>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</si>
  <si>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</si>
  <si>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</si>
  <si>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</si>
  <si>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</si>
  <si>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</si>
  <si>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</si>
  <si>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</si>
  <si>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</si>
  <si>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</si>
  <si>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</si>
  <si>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</si>
  <si>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</si>
  <si>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</si>
  <si>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</si>
  <si>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</si>
  <si>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</si>
  <si>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</si>
  <si>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</si>
  <si>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</si>
  <si>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</si>
  <si>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</si>
  <si>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</si>
  <si>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</si>
  <si>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</si>
  <si>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</si>
  <si>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</si>
  <si>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</si>
  <si>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</si>
  <si>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</si>
  <si>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</si>
  <si>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</si>
  <si>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</si>
  <si>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</si>
  <si>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</si>
  <si>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</si>
  <si>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</si>
  <si>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</si>
  <si>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</si>
  <si>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</si>
  <si>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</si>
  <si>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</si>
  <si>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</si>
  <si>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</si>
  <si>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</si>
  <si>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</si>
  <si>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</si>
  <si>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</si>
  <si>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</si>
  <si>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</si>
  <si>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</si>
  <si>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</si>
  <si>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</si>
  <si>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</si>
  <si>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</si>
  <si>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</si>
  <si>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</si>
  <si>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</si>
  <si>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</si>
  <si>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</si>
  <si>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</si>
  <si>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</si>
  <si>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</si>
  <si>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</si>
  <si>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</si>
  <si>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</si>
  <si>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</si>
  <si>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</si>
  <si>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</si>
  <si>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</si>
  <si>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</si>
  <si>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</si>
  <si>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</si>
  <si>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</si>
  <si>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</si>
  <si>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</si>
  <si>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</si>
  <si>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</si>
  <si>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</si>
  <si>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</si>
  <si>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</si>
  <si>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</si>
  <si>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</si>
  <si>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</si>
  <si>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</si>
  <si>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</si>
  <si>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</si>
  <si>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</si>
  <si>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</si>
  <si>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</si>
  <si>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</si>
  <si>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</si>
  <si>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</si>
  <si>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</si>
  <si>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</si>
  <si>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</si>
  <si>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</si>
  <si>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</si>
  <si>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</si>
  <si>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</si>
  <si>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</si>
  <si>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</si>
  <si>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</si>
  <si>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</si>
  <si>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</si>
  <si>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</si>
  <si>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</si>
  <si>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</si>
  <si>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</si>
  <si>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</si>
  <si>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</si>
  <si>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</si>
  <si>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</si>
  <si>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</si>
  <si>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</si>
  <si>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</si>
  <si>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</si>
  <si>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</si>
  <si>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</si>
  <si>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</si>
  <si>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</si>
  <si>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</si>
  <si>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</si>
  <si>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</si>
  <si>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</si>
  <si>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</si>
  <si>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</si>
  <si>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</si>
  <si>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</si>
  <si>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</si>
  <si>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</si>
  <si>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</si>
  <si>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</si>
  <si>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</si>
  <si>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</si>
  <si>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</si>
  <si>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</si>
  <si>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</si>
  <si>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</si>
  <si>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</si>
  <si>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</si>
  <si>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</si>
  <si>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</si>
  <si>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</si>
  <si>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</si>
  <si>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</si>
  <si>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</si>
  <si>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</si>
  <si>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</si>
  <si>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</si>
  <si>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</si>
  <si>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</si>
  <si>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</si>
  <si>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</si>
  <si>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</si>
  <si>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</si>
  <si>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</si>
  <si>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</si>
  <si>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</si>
  <si>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</si>
  <si>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</si>
  <si>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</si>
  <si>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</si>
  <si>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</si>
  <si>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</si>
  <si>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</si>
  <si>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</si>
  <si>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</si>
  <si>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</si>
  <si>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</si>
  <si>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</si>
  <si>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</si>
  <si>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</si>
  <si>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</si>
  <si>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</si>
  <si>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</si>
  <si>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</si>
  <si>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</si>
  <si>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</si>
  <si>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</si>
  <si>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</si>
  <si>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</si>
  <si>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</si>
  <si>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</si>
  <si>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</si>
  <si>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</si>
  <si>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</si>
  <si>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</si>
  <si>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</si>
  <si>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</si>
  <si>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</si>
  <si>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</si>
  <si>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</si>
  <si>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</si>
  <si>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</si>
  <si>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</si>
  <si>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</si>
  <si>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</si>
  <si>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</si>
  <si>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</si>
  <si>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</si>
  <si>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</si>
  <si>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</si>
  <si>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</si>
  <si>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</si>
  <si>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</si>
  <si>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</si>
  <si>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</si>
  <si>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</si>
  <si>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</si>
  <si>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</si>
  <si>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</si>
  <si>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</si>
  <si>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</si>
  <si>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</si>
  <si>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</si>
  <si>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</si>
  <si>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</si>
  <si>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</si>
  <si>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</si>
  <si>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</si>
  <si>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</si>
  <si>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</si>
  <si>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</si>
  <si>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</si>
  <si>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</si>
  <si>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</si>
  <si>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</si>
  <si>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</si>
  <si>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</si>
  <si>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</si>
  <si>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</si>
  <si>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</si>
  <si>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</si>
  <si>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</si>
  <si>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</si>
  <si>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</si>
  <si>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</si>
  <si>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</si>
  <si>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</si>
  <si>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</si>
  <si>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</si>
  <si>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</si>
  <si>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</si>
  <si>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</si>
  <si>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</si>
  <si>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</si>
  <si>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</si>
  <si>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</si>
  <si>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</si>
  <si>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</si>
  <si>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</si>
  <si>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</si>
  <si>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</si>
  <si>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</si>
  <si>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</si>
  <si>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</si>
  <si>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</si>
  <si>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</si>
  <si>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</si>
  <si>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</si>
  <si>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</si>
  <si>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</si>
  <si>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</si>
  <si>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</si>
  <si>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</si>
  <si>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</si>
  <si>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</si>
  <si>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</si>
  <si>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</si>
  <si>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</si>
  <si>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</si>
  <si>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</si>
  <si>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</si>
  <si>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</si>
  <si>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</si>
  <si>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</si>
  <si>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</si>
  <si>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</si>
  <si>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</si>
  <si>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</si>
  <si>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</si>
  <si>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</si>
  <si>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</si>
  <si>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</si>
  <si>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</si>
  <si>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</si>
  <si>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</si>
  <si>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</si>
  <si>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</si>
  <si>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</si>
  <si>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</si>
  <si>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</si>
  <si>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</si>
  <si>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</si>
  <si>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</si>
  <si>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</si>
  <si>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</si>
  <si>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</si>
  <si>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</si>
  <si>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</si>
  <si>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</si>
  <si>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</si>
  <si>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</si>
  <si>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</si>
  <si>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</si>
  <si>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</si>
  <si>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</si>
  <si>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</si>
  <si>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</si>
  <si>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</si>
  <si>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</si>
  <si>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</si>
  <si>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</si>
  <si>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</si>
  <si>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</si>
  <si>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</si>
  <si>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</si>
  <si>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</si>
  <si>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</si>
  <si>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</si>
  <si>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</si>
  <si>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</si>
  <si>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</si>
  <si>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</si>
  <si>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</si>
  <si>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</si>
  <si>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</si>
  <si>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</si>
  <si>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</si>
  <si>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</si>
  <si>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</si>
  <si>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</si>
  <si>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</si>
  <si>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</si>
  <si>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</si>
  <si>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</si>
  <si>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</si>
  <si>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</si>
  <si>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</si>
  <si>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</si>
  <si>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</si>
  <si>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</si>
  <si>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</si>
  <si>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</si>
  <si>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</si>
  <si>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</si>
  <si>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</si>
  <si>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</si>
  <si>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</si>
  <si>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</si>
  <si>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</si>
  <si>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</si>
  <si>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</si>
  <si>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</si>
  <si>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</si>
  <si>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</si>
  <si>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</si>
  <si>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</si>
  <si>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</si>
  <si>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</si>
  <si>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</si>
  <si>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</si>
  <si>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</si>
  <si>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</si>
  <si>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</si>
  <si>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</si>
  <si>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</si>
  <si>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</si>
  <si>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</si>
  <si>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</si>
  <si>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</si>
  <si>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</si>
  <si>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</si>
  <si>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</si>
  <si>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</si>
  <si>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</si>
  <si>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</si>
  <si>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</si>
  <si>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</si>
  <si>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</si>
  <si>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</si>
  <si>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</si>
  <si>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</si>
  <si>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</si>
  <si>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</si>
  <si>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</si>
  <si>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</si>
  <si>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</si>
  <si>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</si>
  <si>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</si>
  <si>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</si>
  <si>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</si>
  <si>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</si>
  <si>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</si>
  <si>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</si>
  <si>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</si>
  <si>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</si>
  <si>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</si>
  <si>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</si>
  <si>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</si>
  <si>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</si>
  <si>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</si>
  <si>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</si>
  <si>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</si>
  <si>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</si>
  <si>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</si>
  <si>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</si>
  <si>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</si>
  <si>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</si>
  <si>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</si>
  <si>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</si>
  <si>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</si>
  <si>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</si>
  <si>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</si>
  <si>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</si>
  <si>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</si>
  <si>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</si>
  <si>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</si>
  <si>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</si>
  <si>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</si>
  <si>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</si>
  <si>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</si>
  <si>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</si>
  <si>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</si>
  <si>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</si>
  <si>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</si>
  <si>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</si>
  <si>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</si>
  <si>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</si>
  <si>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</si>
  <si>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</si>
  <si>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</si>
  <si>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</si>
  <si>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</si>
  <si>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</si>
  <si>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</si>
  <si>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</si>
  <si>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</si>
  <si>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</si>
  <si>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</si>
  <si>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</si>
  <si>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</si>
  <si>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</si>
  <si>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</si>
  <si>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</si>
  <si>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</si>
  <si>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</si>
  <si>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</si>
  <si>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</si>
  <si>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</si>
  <si>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</si>
  <si>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</si>
  <si>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</si>
  <si>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</si>
  <si>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</si>
  <si>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</si>
  <si>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</si>
  <si>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</si>
  <si>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</si>
  <si>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</si>
  <si>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</si>
  <si>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</si>
  <si>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</si>
  <si>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</si>
  <si>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</si>
  <si>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</si>
  <si>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</si>
  <si>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</si>
  <si>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</si>
  <si>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</si>
  <si>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</si>
  <si>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</si>
  <si>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</si>
  <si>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</si>
  <si>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</si>
  <si>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</si>
  <si>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</si>
  <si>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</si>
  <si>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</si>
  <si>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</si>
  <si>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</si>
  <si>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</si>
  <si>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</si>
  <si>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</si>
  <si>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</si>
  <si>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</si>
  <si>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</si>
  <si>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</si>
  <si>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</si>
  <si>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</si>
  <si>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</si>
  <si>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</si>
  <si>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</si>
  <si>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</si>
  <si>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</si>
  <si>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</si>
  <si>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</si>
  <si>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</si>
  <si>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</si>
  <si>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</si>
  <si>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</si>
  <si>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</si>
  <si>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</si>
  <si>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</si>
  <si>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</si>
  <si>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</si>
  <si>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</si>
  <si>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</si>
  <si>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</si>
  <si>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</si>
  <si>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</si>
  <si>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</si>
  <si>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</si>
  <si>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</si>
  <si>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</si>
  <si>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</si>
  <si>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</si>
  <si>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</si>
  <si>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</si>
  <si>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</si>
  <si>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</si>
  <si>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</si>
  <si>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</si>
  <si>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</si>
  <si>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</si>
  <si>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</si>
  <si>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</si>
  <si>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</si>
  <si>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</si>
  <si>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</si>
  <si>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</si>
  <si>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</si>
  <si>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</si>
  <si>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</si>
  <si>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</si>
  <si>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</si>
  <si>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</si>
  <si>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</si>
  <si>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</si>
  <si>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</si>
  <si>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</si>
  <si>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</si>
  <si>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</si>
  <si>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</si>
  <si>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</si>
  <si>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</si>
  <si>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</si>
  <si>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</si>
  <si>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</si>
  <si>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</si>
  <si>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</si>
  <si>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</si>
  <si>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</si>
  <si>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</si>
  <si>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</si>
  <si>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</si>
  <si>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</si>
  <si>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</si>
  <si>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</si>
  <si>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</si>
  <si>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</si>
  <si>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</si>
  <si>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</si>
  <si>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</si>
  <si>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</si>
  <si>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</si>
  <si>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</si>
  <si>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</si>
  <si>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</si>
  <si>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</si>
  <si>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</si>
  <si>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</si>
  <si>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</si>
  <si>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</si>
  <si>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</si>
  <si>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</si>
  <si>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</si>
  <si>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</si>
  <si>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</si>
  <si>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</si>
  <si>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</si>
  <si>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</si>
  <si>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</si>
  <si>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</si>
  <si>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</si>
  <si>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</si>
  <si>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</si>
  <si>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</si>
  <si>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</si>
  <si>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</si>
  <si>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</si>
  <si>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</si>
  <si>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</si>
  <si>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</si>
  <si>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</si>
  <si>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</si>
  <si>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</si>
  <si>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</si>
  <si>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</si>
  <si>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</si>
  <si>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</si>
  <si>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</si>
  <si>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</si>
  <si>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</si>
  <si>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</si>
  <si>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</si>
  <si>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</si>
  <si>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</si>
  <si>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</si>
  <si>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</si>
  <si>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</si>
  <si>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</si>
  <si>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</si>
  <si>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</si>
  <si>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</si>
  <si>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</si>
  <si>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</si>
  <si>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</si>
  <si>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</si>
  <si>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</si>
  <si>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</si>
  <si>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</si>
  <si>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</si>
  <si>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</si>
  <si>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</si>
  <si>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</si>
  <si>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</si>
  <si>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</si>
  <si>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</si>
  <si>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</si>
  <si>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</si>
  <si>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</si>
  <si>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</si>
  <si>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</si>
  <si>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</si>
  <si>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</si>
  <si>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</si>
  <si>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</si>
  <si>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</si>
  <si>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</si>
  <si>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</si>
  <si>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</si>
  <si>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</si>
  <si>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</si>
  <si>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</si>
  <si>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</si>
  <si>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</si>
  <si>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</si>
  <si>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</si>
  <si>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</si>
  <si>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</si>
  <si>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</si>
  <si>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</si>
  <si>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</si>
  <si>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</si>
  <si>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</si>
  <si>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</si>
  <si>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</si>
  <si>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</si>
  <si>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</si>
  <si>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</si>
  <si>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</si>
  <si>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</si>
  <si>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</si>
  <si>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</si>
  <si>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</si>
  <si>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</si>
  <si>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</si>
  <si>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</si>
  <si>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</si>
  <si>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</si>
  <si>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</si>
  <si>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</si>
  <si>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</si>
  <si>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</si>
  <si>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</si>
  <si>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</si>
  <si>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</si>
  <si>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</si>
  <si>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</si>
  <si>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</si>
  <si>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</si>
  <si>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</si>
  <si>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</si>
  <si>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</si>
  <si>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</si>
  <si>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</si>
  <si>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</si>
  <si>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</si>
  <si>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</si>
  <si>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</si>
  <si>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</si>
  <si>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</si>
  <si>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</si>
  <si>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</si>
  <si>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</si>
  <si>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</si>
  <si>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</si>
  <si>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</si>
  <si>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</si>
  <si>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</si>
  <si>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</si>
  <si>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</si>
  <si>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</si>
  <si>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</si>
  <si>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</si>
  <si>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</si>
  <si>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</si>
  <si>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</si>
  <si>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</si>
  <si>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</si>
  <si>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</si>
  <si>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</si>
  <si>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</si>
  <si>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</si>
  <si>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</si>
  <si>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</si>
  <si>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</si>
  <si>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</si>
  <si>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</si>
  <si>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</si>
  <si>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</si>
  <si>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</si>
  <si>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</si>
  <si>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</si>
  <si>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</si>
  <si>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</si>
  <si>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</si>
  <si>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</si>
  <si>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</si>
  <si>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</si>
  <si>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</si>
  <si>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</si>
  <si>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</si>
  <si>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</si>
  <si>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</si>
  <si>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</si>
  <si>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</si>
  <si>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</si>
  <si>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</si>
  <si>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</si>
  <si>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</si>
  <si>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</si>
  <si>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</si>
  <si>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</si>
  <si>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</si>
  <si>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</si>
  <si>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</si>
  <si>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</si>
  <si>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</si>
  <si>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</si>
  <si>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</si>
  <si>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</si>
  <si>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</si>
  <si>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</si>
  <si>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</si>
  <si>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</si>
  <si>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</si>
  <si>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</si>
  <si>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</si>
  <si>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</si>
  <si>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</si>
  <si>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</si>
  <si>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</si>
  <si>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</si>
  <si>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</si>
  <si>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</si>
  <si>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</si>
  <si>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</si>
  <si>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</si>
  <si>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</si>
  <si>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</si>
  <si>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</si>
  <si>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</si>
  <si>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</si>
  <si>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</si>
  <si>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</si>
  <si>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</si>
  <si>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</si>
  <si>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</si>
  <si>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</si>
  <si>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</si>
  <si>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</si>
  <si>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</si>
  <si>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</si>
  <si>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</si>
  <si>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</si>
  <si>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</si>
  <si>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</si>
  <si>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</si>
  <si>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</si>
  <si>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</si>
  <si>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</si>
  <si>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</si>
  <si>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</si>
  <si>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</si>
  <si>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</si>
  <si>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</si>
  <si>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</si>
  <si>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</si>
  <si>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</si>
  <si>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</si>
  <si>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</si>
  <si>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</si>
  <si>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</si>
  <si>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</si>
  <si>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</si>
  <si>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</si>
  <si>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</si>
  <si>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</si>
  <si>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</si>
  <si>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</si>
  <si>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</si>
  <si>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</si>
  <si>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</si>
  <si>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</si>
  <si>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</si>
  <si>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</si>
  <si>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</si>
  <si>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</si>
  <si>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</si>
  <si>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</si>
  <si>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</si>
  <si>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</si>
  <si>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</si>
  <si>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</si>
  <si>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</si>
  <si>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</si>
  <si>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</si>
  <si>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</si>
  <si>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</si>
  <si>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</si>
  <si>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</si>
  <si>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</si>
  <si>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</si>
  <si>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</si>
  <si>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</si>
  <si>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</si>
  <si>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</si>
  <si>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</si>
  <si>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</si>
  <si>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</si>
  <si>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</si>
  <si>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</si>
  <si>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</si>
  <si>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</si>
  <si>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</si>
  <si>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</si>
  <si>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</si>
  <si>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</si>
  <si>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</si>
  <si>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</si>
  <si>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</si>
  <si>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</si>
  <si>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</si>
  <si>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</si>
  <si>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</si>
  <si>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</si>
  <si>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</si>
  <si>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</si>
  <si>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</si>
  <si>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</si>
  <si>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</si>
  <si>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</si>
  <si>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</si>
  <si>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</si>
  <si>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</si>
  <si>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</si>
  <si>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</si>
  <si>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</si>
  <si>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</si>
  <si>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</si>
  <si>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</si>
  <si>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</si>
  <si>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</si>
  <si>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</si>
  <si>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</si>
  <si>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</si>
  <si>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</si>
  <si>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</si>
  <si>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</si>
  <si>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</si>
  <si>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</si>
  <si>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</si>
  <si>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</si>
  <si>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</si>
  <si>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</si>
  <si>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</si>
  <si>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</si>
  <si>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</si>
  <si>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</si>
  <si>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</si>
  <si>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</si>
  <si>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</si>
  <si>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</si>
  <si>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</si>
  <si>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</si>
  <si>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</si>
  <si>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</si>
  <si>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</si>
  <si>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</si>
  <si>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</si>
  <si>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</si>
  <si>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</si>
  <si>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</si>
  <si>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</si>
  <si>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</si>
  <si>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</si>
  <si>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</si>
  <si>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</si>
  <si>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</si>
  <si>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</si>
  <si>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</si>
  <si>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</si>
  <si>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</si>
  <si>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</si>
  <si>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</si>
  <si>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</si>
  <si>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</si>
  <si>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</si>
  <si>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</si>
  <si>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</si>
  <si>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</si>
  <si>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</si>
  <si>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</si>
  <si>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</si>
  <si>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</si>
  <si>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</si>
  <si>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</si>
  <si>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</si>
  <si>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</si>
  <si>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</si>
  <si>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</si>
  <si>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</si>
  <si>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</si>
  <si>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</si>
  <si>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</si>
  <si>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</si>
  <si>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</si>
  <si>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</si>
  <si>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</si>
  <si>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</si>
  <si>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</si>
  <si>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</si>
  <si>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</si>
  <si>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</si>
  <si>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</si>
  <si>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</si>
  <si>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</si>
  <si>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</si>
  <si>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</si>
  <si>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</si>
  <si>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</si>
  <si>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</si>
  <si>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</si>
  <si>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</si>
  <si>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</si>
  <si>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</si>
  <si>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</si>
  <si>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</si>
  <si>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</si>
  <si>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</si>
  <si>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</si>
  <si>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</si>
  <si>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</si>
  <si>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</si>
  <si>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</si>
  <si>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</si>
  <si>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</si>
  <si>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</si>
  <si>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</si>
  <si>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</si>
  <si>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</si>
  <si>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</si>
  <si>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</si>
  <si>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</si>
  <si>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</si>
  <si>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</si>
  <si>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</si>
  <si>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</si>
  <si>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</si>
  <si>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</si>
  <si>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</si>
  <si>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</si>
  <si>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</si>
  <si>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</si>
  <si>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</si>
  <si>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</si>
  <si>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</si>
  <si>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</si>
  <si>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</si>
  <si>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</si>
  <si>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</si>
  <si>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</si>
  <si>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</si>
  <si>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</si>
  <si>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</si>
  <si>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</si>
  <si>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</si>
  <si>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</si>
  <si>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</si>
  <si>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</si>
  <si>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</si>
  <si>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</si>
  <si>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</si>
  <si>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</si>
  <si>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</si>
  <si>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</si>
  <si>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</si>
  <si>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</si>
  <si>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</si>
  <si>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</si>
  <si>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</si>
  <si>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</si>
  <si>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</si>
  <si>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</si>
  <si>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</si>
  <si>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</si>
  <si>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</si>
  <si>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</si>
  <si>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</si>
  <si>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</si>
  <si>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</si>
  <si>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</si>
  <si>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</si>
  <si>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</si>
  <si>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</si>
  <si>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</si>
  <si>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</si>
  <si>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</si>
  <si>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</si>
  <si>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</si>
  <si>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</si>
  <si>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</si>
  <si>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</si>
  <si>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</si>
  <si>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</si>
  <si>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</si>
  <si>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</si>
  <si>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</si>
  <si>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</si>
  <si>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</si>
  <si>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</si>
  <si>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</si>
  <si>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</si>
  <si>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</si>
  <si>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</si>
  <si>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</si>
  <si>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</si>
  <si>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</si>
  <si>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</si>
  <si>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</si>
  <si>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</si>
  <si>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</si>
  <si>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</si>
  <si>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</si>
  <si>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</si>
  <si>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</si>
  <si>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</si>
  <si>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</si>
  <si>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</si>
  <si>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</si>
  <si>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</si>
  <si>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</si>
  <si>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</si>
  <si>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</si>
  <si>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</si>
  <si>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</si>
  <si>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</si>
  <si>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</si>
  <si>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</si>
  <si>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</si>
  <si>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</si>
  <si>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</si>
  <si>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</si>
  <si>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</si>
  <si>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</si>
  <si>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</si>
  <si>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</si>
  <si>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</si>
  <si>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</si>
  <si>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</si>
  <si>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</si>
  <si>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</si>
  <si>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</si>
  <si>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</si>
  <si>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</si>
  <si>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</si>
  <si>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</si>
  <si>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</si>
  <si>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</si>
  <si>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</si>
  <si>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</si>
  <si>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</si>
  <si>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</si>
  <si>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</si>
  <si>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</si>
  <si>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</si>
  <si>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</si>
  <si>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</si>
  <si>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</si>
  <si>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</si>
  <si>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</si>
  <si>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</si>
  <si>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</si>
  <si>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</si>
  <si>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</si>
  <si>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</si>
  <si>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</si>
  <si>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</si>
  <si>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</si>
  <si>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</si>
  <si>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</si>
  <si>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</si>
  <si>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</si>
  <si>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</si>
  <si>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</si>
  <si>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</si>
  <si>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</si>
  <si>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</si>
  <si>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</si>
  <si>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</si>
  <si>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</si>
  <si>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</si>
  <si>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</si>
  <si>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</si>
  <si>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</si>
  <si>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</si>
  <si>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</si>
  <si>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</si>
  <si>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</si>
  <si>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</si>
  <si>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</si>
  <si>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</si>
  <si>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</si>
  <si>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</si>
  <si>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</si>
  <si>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</si>
  <si>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</si>
  <si>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</si>
  <si>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</si>
  <si>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</si>
  <si>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</si>
  <si>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</si>
  <si>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</si>
  <si>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</si>
  <si>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</si>
  <si>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</si>
  <si>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</si>
  <si>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</si>
  <si>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</si>
  <si>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</si>
  <si>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</si>
  <si>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</si>
  <si>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</si>
  <si>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</si>
  <si>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</si>
  <si>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</si>
  <si>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</si>
  <si>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</si>
  <si>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</si>
  <si>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</si>
  <si>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</si>
  <si>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</si>
  <si>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</si>
  <si>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</si>
  <si>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</si>
  <si>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</si>
  <si>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</si>
  <si>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</si>
  <si>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</si>
  <si>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</si>
  <si>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</si>
  <si>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</si>
  <si>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</si>
  <si>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</si>
  <si>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</si>
  <si>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</si>
  <si>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</si>
  <si>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</si>
  <si>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</si>
  <si>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</si>
  <si>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</si>
  <si>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</si>
  <si>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</si>
  <si>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</si>
  <si>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</si>
  <si>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</si>
  <si>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</si>
  <si>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</si>
  <si>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</si>
  <si>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</si>
  <si>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</si>
  <si>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</si>
  <si>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</si>
  <si>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</si>
  <si>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</si>
  <si>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</si>
  <si>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</si>
  <si>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</si>
  <si>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</si>
  <si>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</si>
  <si>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</si>
  <si>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</si>
  <si>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</si>
  <si>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</si>
  <si>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</si>
  <si>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</si>
  <si>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</si>
  <si>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</si>
  <si>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</si>
  <si>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</si>
  <si>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</si>
  <si>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</si>
  <si>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</si>
  <si>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</si>
  <si>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</si>
  <si>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</si>
  <si>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</si>
  <si>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</si>
  <si>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</si>
  <si>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</si>
  <si>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</si>
  <si>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</si>
  <si>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</si>
  <si>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</si>
  <si>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</si>
  <si>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</si>
  <si>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</si>
  <si>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</si>
  <si>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</si>
  <si>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</si>
  <si>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</si>
  <si>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</si>
  <si>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</si>
  <si>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</si>
  <si>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</si>
  <si>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</si>
  <si>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</si>
  <si>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</si>
  <si>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</si>
  <si>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</si>
  <si>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</si>
  <si>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</si>
  <si>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</si>
  <si>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</si>
  <si>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</si>
  <si>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</si>
  <si>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</si>
  <si>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</si>
  <si>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</si>
  <si>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</si>
  <si>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</si>
  <si>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</si>
  <si>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</si>
  <si>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</si>
  <si>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</si>
  <si>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</si>
  <si>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</si>
  <si>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</si>
  <si>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</si>
  <si>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</si>
  <si>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</si>
  <si>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</si>
  <si>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</si>
  <si>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</si>
  <si>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</si>
  <si>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</si>
  <si>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</si>
  <si>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</si>
  <si>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</si>
  <si>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</si>
  <si>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</si>
  <si>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</si>
  <si>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</si>
  <si>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</si>
  <si>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</si>
  <si>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</si>
  <si>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</si>
  <si>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</si>
  <si>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</si>
  <si>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</si>
  <si>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</si>
  <si>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</si>
  <si>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</si>
  <si>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</si>
  <si>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</si>
  <si>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</si>
  <si>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</si>
  <si>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</si>
  <si>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</si>
  <si>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</si>
  <si>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</si>
  <si>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</si>
  <si>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</si>
  <si>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</si>
  <si>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</si>
  <si>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</si>
  <si>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</si>
  <si>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</si>
  <si>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</si>
  <si>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</si>
  <si>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</si>
  <si>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</si>
  <si>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</si>
  <si>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</si>
  <si>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</si>
  <si>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</si>
  <si>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</si>
  <si>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</si>
  <si>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</si>
  <si>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</si>
  <si>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</si>
  <si>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</si>
  <si>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</si>
  <si>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</si>
  <si>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</si>
  <si>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</si>
  <si>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</si>
  <si>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</si>
  <si>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</si>
  <si>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</si>
  <si>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</si>
  <si>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</si>
  <si>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</si>
  <si>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</si>
  <si>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</si>
  <si>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</si>
  <si>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</si>
  <si>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</si>
  <si>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</si>
  <si>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</si>
  <si>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</si>
  <si>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</si>
  <si>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</si>
  <si>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</si>
  <si>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</si>
  <si>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</si>
  <si>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</si>
  <si>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</si>
  <si>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</si>
  <si>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</si>
  <si>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</si>
  <si>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</si>
  <si>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</si>
  <si>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</si>
  <si>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</si>
  <si>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</si>
  <si>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</si>
  <si>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</si>
  <si>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</si>
  <si>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</si>
  <si>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</si>
  <si>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</si>
  <si>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</si>
  <si>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</si>
  <si>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</si>
  <si>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</si>
  <si>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</si>
  <si>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</si>
  <si>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</si>
  <si>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</si>
  <si>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</si>
  <si>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</si>
  <si>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</si>
  <si>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</si>
  <si>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</si>
  <si>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</si>
  <si>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</si>
  <si>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</si>
  <si>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</si>
  <si>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</si>
  <si>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</si>
  <si>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</si>
  <si>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</si>
  <si>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</si>
  <si>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</si>
  <si>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</si>
  <si>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</si>
  <si>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</si>
  <si>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</si>
  <si>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</si>
  <si>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</si>
  <si>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</si>
  <si>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</si>
  <si>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</si>
  <si>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</si>
  <si>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</si>
  <si>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</si>
  <si>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</si>
  <si>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</si>
  <si>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</si>
  <si>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</si>
  <si>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</si>
  <si>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</si>
  <si>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</si>
  <si>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</si>
  <si>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</si>
  <si>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</si>
  <si>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</si>
  <si>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</si>
  <si>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</si>
  <si>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</si>
  <si>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</si>
  <si>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</si>
  <si>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</si>
  <si>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</si>
  <si>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</si>
  <si>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</si>
  <si>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</si>
  <si>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</si>
  <si>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</si>
  <si>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</si>
  <si>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</si>
  <si>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</si>
  <si>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</si>
  <si>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</si>
  <si>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</si>
  <si>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</si>
  <si>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</si>
  <si>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</si>
  <si>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</si>
  <si>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</si>
  <si>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</si>
  <si>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</si>
  <si>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</si>
  <si>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</si>
  <si>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</si>
  <si>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</si>
  <si>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</si>
  <si>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</si>
  <si>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</si>
  <si>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</si>
  <si>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</si>
  <si>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</si>
  <si>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</si>
  <si>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</si>
  <si>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</si>
  <si>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</si>
  <si>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</si>
  <si>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</si>
  <si>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</si>
  <si>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</si>
  <si>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</si>
  <si>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</si>
  <si>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</si>
  <si>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</si>
  <si>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</si>
  <si>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</si>
  <si>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</si>
  <si>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</si>
  <si>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</si>
  <si>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</si>
  <si>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</si>
  <si>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</si>
  <si>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</si>
  <si>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</si>
  <si>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</si>
  <si>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</si>
  <si>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</si>
  <si>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</si>
  <si>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</si>
  <si>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</si>
  <si>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</si>
  <si>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</si>
  <si>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</si>
  <si>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</si>
  <si>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</si>
  <si>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</si>
  <si>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</si>
  <si>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</si>
  <si>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</si>
  <si>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</si>
  <si>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</si>
  <si>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</si>
  <si>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</si>
  <si>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</si>
  <si>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</si>
  <si>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</si>
  <si>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</si>
  <si>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</si>
  <si>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</si>
  <si>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</si>
  <si>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</si>
  <si>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</si>
  <si>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</si>
  <si>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</si>
  <si>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</si>
  <si>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</si>
  <si>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</si>
  <si>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</si>
  <si>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</si>
  <si>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</si>
  <si>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</si>
  <si>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</si>
  <si>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</si>
  <si>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</si>
  <si>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</si>
  <si>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</si>
  <si>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</si>
  <si>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</si>
  <si>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</si>
  <si>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</si>
  <si>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</si>
  <si>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</si>
  <si>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</si>
  <si>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</si>
  <si>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</si>
  <si>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</si>
  <si>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</si>
  <si>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</si>
  <si>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</si>
  <si>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</si>
  <si>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</si>
  <si>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</si>
  <si>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</si>
  <si>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</si>
  <si>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</si>
  <si>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</si>
  <si>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</si>
  <si>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</si>
  <si>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</si>
  <si>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</si>
  <si>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</si>
  <si>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</si>
  <si>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</si>
  <si>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</si>
  <si>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</si>
  <si>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</si>
  <si>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</si>
  <si>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</si>
  <si>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</si>
  <si>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</si>
  <si>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</si>
  <si>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</si>
  <si>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</si>
  <si>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</si>
  <si>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</si>
  <si>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</si>
  <si>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</si>
  <si>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</si>
  <si>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</si>
  <si>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</si>
  <si>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</si>
  <si>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</si>
  <si>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</si>
  <si>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</si>
  <si>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</si>
  <si>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</si>
  <si>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</si>
  <si>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</si>
  <si>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</si>
  <si>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</si>
  <si>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</si>
  <si>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</si>
  <si>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</si>
  <si>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</si>
  <si>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</si>
  <si>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</si>
  <si>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</si>
  <si>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</si>
  <si>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</si>
  <si>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</si>
  <si>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</si>
  <si>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</si>
  <si>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</si>
  <si>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</si>
  <si>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</si>
  <si>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</si>
  <si>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</si>
  <si>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</si>
  <si>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</si>
  <si>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</si>
  <si>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</si>
  <si>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</si>
  <si>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</si>
  <si>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</si>
  <si>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</si>
  <si>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</si>
  <si>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</si>
  <si>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</si>
  <si>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</si>
  <si>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</si>
  <si>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</si>
  <si>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</si>
  <si>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</si>
  <si>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</si>
  <si>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</si>
  <si>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</si>
  <si>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</si>
  <si>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</si>
  <si>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</si>
  <si>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</si>
  <si>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</si>
  <si>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</si>
  <si>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</si>
  <si>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</si>
  <si>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</si>
  <si>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</si>
  <si>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</si>
  <si>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</si>
  <si>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</si>
  <si>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</si>
  <si>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</si>
  <si>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</si>
  <si>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</si>
  <si>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</si>
  <si>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</si>
  <si>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</si>
  <si>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</si>
  <si>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</si>
  <si>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</si>
  <si>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</si>
  <si>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</si>
  <si>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</si>
  <si>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</si>
  <si>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</si>
  <si>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</si>
  <si>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</si>
  <si>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</si>
  <si>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</si>
  <si>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</si>
  <si>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</si>
  <si>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</si>
  <si>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</si>
  <si>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</si>
  <si>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</si>
  <si>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</si>
  <si>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</si>
  <si>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</si>
  <si>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</si>
  <si>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</si>
  <si>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</si>
  <si>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</si>
  <si>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</si>
  <si>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</si>
  <si>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</si>
  <si>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</si>
  <si>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</si>
  <si>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</si>
  <si>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</si>
  <si>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</si>
  <si>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</si>
  <si>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</si>
  <si>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</si>
  <si>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</si>
  <si>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</si>
  <si>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</si>
  <si>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</si>
  <si>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</si>
  <si>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</si>
  <si>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</si>
  <si>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</si>
  <si>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</si>
  <si>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</si>
  <si>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</si>
  <si>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</si>
  <si>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</si>
  <si>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</si>
  <si>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</si>
  <si>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</si>
  <si>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</si>
  <si>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</si>
  <si>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</si>
  <si>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</si>
  <si>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</si>
  <si>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</si>
  <si>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</si>
  <si>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</si>
  <si>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</si>
  <si>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</si>
  <si>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</si>
  <si>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</si>
  <si>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</si>
  <si>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</si>
  <si>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</si>
  <si>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</si>
  <si>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</si>
  <si>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</si>
  <si>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</si>
  <si>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</si>
  <si>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</si>
  <si>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</si>
  <si>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</si>
  <si>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</si>
  <si>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</si>
  <si>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</si>
  <si>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</si>
  <si>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</si>
  <si>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</si>
  <si>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</si>
  <si>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</si>
  <si>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</si>
  <si>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</si>
  <si>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</si>
  <si>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</si>
  <si>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</si>
  <si>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</si>
  <si>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</si>
  <si>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</si>
  <si>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</si>
  <si>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</si>
  <si>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</si>
  <si>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</si>
  <si>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</si>
  <si>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</si>
  <si>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</si>
  <si>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</si>
  <si>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</si>
  <si>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</si>
  <si>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</si>
  <si>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</si>
  <si>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</si>
  <si>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</si>
  <si>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</si>
  <si>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</si>
  <si>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</si>
  <si>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</si>
  <si>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</si>
  <si>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</si>
  <si>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</si>
  <si>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</si>
  <si>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</si>
  <si>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</si>
  <si>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</si>
  <si>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</si>
  <si>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</si>
  <si>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</si>
  <si>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</si>
  <si>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</si>
  <si>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</si>
  <si>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</si>
  <si>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</si>
  <si>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</si>
  <si>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</si>
  <si>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</si>
  <si>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</si>
  <si>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</si>
  <si>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</si>
  <si>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</si>
  <si>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</si>
  <si>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</si>
  <si>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</si>
  <si>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</si>
  <si>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</si>
  <si>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</si>
  <si>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</si>
  <si>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</si>
  <si>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</si>
  <si>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</si>
  <si>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</si>
  <si>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</si>
  <si>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</si>
  <si>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</si>
  <si>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</si>
  <si>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</si>
  <si>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</si>
  <si>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</si>
  <si>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</si>
  <si>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</si>
  <si>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</si>
  <si>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</si>
  <si>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</si>
  <si>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</si>
  <si>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</si>
  <si>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</si>
  <si>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</si>
  <si>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</si>
  <si>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</si>
  <si>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</si>
  <si>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</si>
  <si>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</si>
  <si>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</si>
  <si>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</si>
  <si>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</si>
  <si>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</si>
  <si>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</si>
  <si>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</si>
  <si>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</si>
  <si>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</si>
  <si>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</si>
  <si>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</si>
  <si>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</si>
  <si>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</si>
  <si>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</si>
  <si>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</si>
  <si>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</si>
  <si>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</si>
  <si>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</si>
  <si>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</si>
  <si>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</si>
  <si>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</si>
  <si>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</si>
  <si>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</si>
  <si>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</si>
  <si>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</si>
  <si>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</si>
  <si>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</si>
  <si>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</si>
  <si>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</si>
  <si>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</si>
  <si>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</si>
  <si>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</si>
  <si>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</si>
  <si>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</si>
  <si>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</si>
  <si>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</si>
  <si>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</si>
  <si>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</si>
  <si>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</si>
  <si>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</si>
  <si>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</si>
  <si>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</si>
  <si>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</si>
  <si>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</si>
  <si>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</si>
  <si>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</si>
  <si>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</si>
  <si>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</si>
  <si>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</si>
  <si>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</si>
  <si>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</si>
  <si>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</si>
  <si>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</si>
  <si>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</si>
  <si>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</si>
  <si>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</si>
  <si>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</si>
  <si>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</si>
  <si>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</si>
  <si>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</si>
  <si>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</si>
  <si>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</si>
  <si>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</si>
  <si>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</si>
  <si>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</si>
  <si>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</si>
  <si>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</si>
  <si>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</si>
  <si>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</si>
  <si>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</si>
  <si>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</si>
  <si>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</si>
  <si>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</si>
  <si>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</si>
  <si>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</si>
  <si>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</si>
  <si>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</si>
  <si>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</si>
  <si>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</si>
  <si>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</si>
  <si>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</si>
  <si>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</si>
  <si>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</si>
  <si>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</si>
  <si>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</si>
  <si>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</si>
  <si>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</si>
  <si>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</si>
  <si>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</si>
  <si>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</si>
  <si>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</si>
  <si>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</si>
  <si>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</si>
  <si>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</si>
  <si>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</si>
  <si>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</si>
  <si>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</si>
  <si>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</si>
  <si>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</si>
  <si>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</si>
  <si>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</si>
  <si>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</si>
  <si>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</si>
  <si>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</si>
  <si>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</si>
  <si>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</si>
  <si>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</si>
  <si>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</si>
  <si>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</si>
  <si>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</si>
  <si>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</si>
  <si>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</si>
  <si>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</si>
  <si>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</si>
  <si>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</si>
  <si>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</si>
  <si>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</si>
  <si>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</si>
  <si>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</si>
  <si>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</si>
  <si>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</si>
  <si>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</si>
  <si>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</si>
  <si>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</si>
  <si>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</si>
  <si>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</si>
  <si>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</si>
  <si>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</si>
  <si>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</si>
  <si>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</si>
  <si>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</si>
  <si>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</si>
  <si>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</si>
  <si>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</si>
  <si>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</si>
  <si>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</si>
  <si>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</si>
  <si>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</si>
  <si>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</si>
  <si>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</si>
  <si>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</si>
  <si>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</si>
  <si>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</si>
  <si>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</si>
  <si>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</si>
  <si>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</si>
  <si>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</si>
  <si>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</si>
  <si>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</si>
  <si>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</si>
  <si>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</si>
  <si>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</si>
  <si>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</si>
  <si>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</si>
  <si>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</si>
  <si>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</si>
  <si>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</si>
  <si>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</si>
  <si>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</si>
  <si>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</si>
  <si>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</si>
  <si>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</si>
  <si>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</si>
  <si>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</si>
  <si>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</si>
  <si>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</si>
  <si>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</si>
  <si>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</si>
  <si>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</si>
  <si>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</si>
  <si>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</si>
  <si>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</si>
  <si>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</si>
  <si>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</si>
  <si>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</si>
  <si>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</si>
  <si>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</si>
  <si>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</si>
  <si>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</si>
  <si>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</si>
  <si>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</si>
  <si>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</si>
  <si>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</si>
  <si>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</si>
  <si>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</si>
  <si>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</si>
  <si>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</si>
  <si>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</si>
  <si>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</si>
  <si>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</si>
  <si>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</si>
  <si>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</si>
  <si>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</si>
  <si>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</si>
  <si>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</si>
  <si>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</si>
  <si>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</si>
  <si>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</si>
  <si>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</si>
  <si>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</si>
  <si>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</si>
  <si>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</si>
  <si>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</si>
  <si>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</si>
  <si>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</si>
  <si>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</si>
  <si>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</si>
  <si>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</si>
  <si>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</si>
  <si>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</si>
  <si>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</si>
  <si>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</si>
  <si>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</si>
  <si>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</si>
  <si>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</si>
  <si>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</si>
  <si>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</si>
  <si>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</si>
  <si>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</si>
  <si>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</si>
  <si>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</si>
  <si>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</si>
  <si>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</si>
  <si>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</si>
  <si>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</si>
  <si>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</si>
  <si>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</si>
  <si>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</si>
  <si>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</si>
  <si>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</si>
  <si>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</si>
  <si>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</si>
  <si>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</si>
  <si>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</si>
  <si>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</si>
  <si>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</si>
  <si>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</si>
  <si>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</si>
  <si>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</si>
  <si>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</si>
  <si>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</si>
  <si>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</si>
  <si>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</si>
  <si>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</si>
  <si>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</si>
  <si>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</si>
  <si>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</si>
  <si>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</si>
  <si>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</si>
  <si>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</si>
  <si>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</si>
  <si>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</si>
  <si>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</si>
  <si>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</si>
  <si>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</si>
  <si>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</si>
  <si>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</si>
  <si>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</si>
  <si>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</si>
  <si>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</si>
  <si>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</si>
  <si>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</si>
  <si>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</si>
  <si>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</si>
  <si>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</si>
  <si>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</si>
  <si>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</si>
  <si>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</si>
  <si>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</si>
  <si>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</si>
  <si>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</si>
  <si>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</si>
  <si>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</si>
  <si>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</si>
  <si>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</si>
  <si>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</si>
  <si>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</si>
  <si>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</si>
  <si>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</si>
  <si>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</si>
  <si>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</si>
  <si>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</si>
  <si>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</si>
  <si>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</si>
  <si>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</si>
  <si>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</si>
  <si>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</si>
  <si>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</si>
  <si>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</si>
  <si>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</si>
  <si>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</si>
  <si>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</si>
  <si>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</si>
  <si>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</si>
  <si>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</si>
  <si>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</si>
  <si>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</si>
  <si>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</si>
  <si>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</si>
  <si>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</si>
  <si>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</si>
  <si>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</si>
  <si>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</si>
  <si>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</si>
  <si>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</si>
  <si>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</si>
  <si>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</si>
  <si>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</si>
  <si>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</si>
  <si>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</si>
  <si>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</si>
  <si>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</si>
  <si>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</si>
  <si>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</si>
  <si>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</si>
  <si>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</si>
  <si>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</si>
  <si>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</si>
  <si>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</si>
  <si>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</si>
  <si>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</si>
  <si>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</si>
  <si>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</si>
  <si>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</si>
  <si>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</si>
  <si>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</si>
  <si>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</si>
  <si>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</si>
  <si>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</si>
  <si>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</si>
  <si>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</si>
  <si>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</si>
  <si>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</si>
  <si>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</si>
  <si>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</si>
  <si>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</si>
  <si>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</si>
  <si>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</si>
  <si>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</si>
  <si>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</si>
  <si>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</si>
  <si>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</si>
  <si>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</si>
  <si>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</si>
  <si>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</si>
  <si>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</si>
  <si>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</si>
  <si>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</si>
  <si>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</si>
  <si>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</si>
  <si>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</si>
  <si>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</si>
  <si>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</si>
  <si>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</si>
  <si>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</si>
  <si>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</si>
  <si>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</si>
  <si>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</si>
  <si>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</si>
  <si>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</si>
  <si>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</si>
  <si>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</si>
  <si>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</si>
  <si>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</si>
  <si>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</si>
  <si>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</si>
  <si>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</si>
  <si>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</si>
  <si>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</si>
  <si>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</si>
  <si>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</si>
  <si>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</si>
  <si>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</si>
  <si>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</si>
  <si>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</si>
  <si>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</si>
  <si>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</si>
  <si>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</si>
  <si>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</si>
  <si>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</si>
  <si>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</si>
  <si>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</si>
  <si>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</si>
  <si>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</si>
  <si>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</si>
  <si>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</si>
  <si>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</si>
  <si>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</si>
  <si>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</si>
  <si>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</si>
  <si>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</si>
  <si>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</si>
  <si>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</si>
  <si>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</si>
  <si>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</si>
  <si>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</si>
  <si>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</si>
  <si>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</si>
  <si>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</si>
  <si>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</si>
  <si>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</si>
  <si>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</si>
  <si>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</si>
  <si>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</si>
  <si>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</si>
  <si>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</si>
  <si>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</si>
  <si>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</si>
  <si>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</si>
  <si>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</si>
  <si>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</si>
  <si>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</si>
  <si>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</si>
  <si>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</si>
  <si>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</si>
  <si>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</si>
  <si>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</si>
  <si>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</si>
  <si>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</si>
  <si>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</si>
  <si>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</si>
  <si>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</si>
  <si>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</si>
  <si>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</si>
  <si>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</si>
  <si>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</si>
  <si>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</si>
  <si>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</si>
  <si>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</si>
  <si>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</si>
  <si>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</si>
  <si>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</si>
  <si>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</si>
  <si>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</si>
  <si>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</si>
  <si>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</si>
  <si>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</si>
  <si>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</si>
  <si>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</si>
  <si>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</si>
  <si>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</si>
  <si>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</si>
  <si>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</si>
  <si>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</si>
  <si>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</si>
  <si>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</si>
  <si>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</si>
  <si>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</si>
  <si>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</si>
  <si>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</si>
  <si>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</si>
  <si>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</si>
  <si>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</si>
  <si>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</si>
  <si>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</si>
  <si>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</si>
  <si>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</si>
  <si>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</si>
  <si>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</si>
  <si>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</si>
  <si>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</si>
  <si>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</si>
  <si>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</si>
  <si>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</si>
  <si>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</si>
  <si>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</si>
  <si>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</si>
  <si>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</si>
  <si>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</si>
  <si>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</si>
  <si>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</si>
  <si>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</si>
  <si>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</si>
  <si>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</si>
  <si>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</si>
  <si>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</si>
  <si>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</si>
  <si>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</si>
  <si>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</si>
  <si>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</si>
  <si>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</si>
  <si>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</si>
  <si>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</si>
  <si>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</si>
  <si>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</si>
  <si>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</si>
  <si>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</si>
  <si>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</si>
  <si>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</si>
  <si>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</si>
  <si>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</si>
  <si>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</si>
  <si>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</si>
  <si>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</si>
  <si>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</si>
  <si>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</si>
  <si>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</si>
  <si>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</si>
  <si>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</si>
  <si>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</si>
  <si>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</si>
  <si>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</si>
  <si>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</si>
  <si>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</si>
  <si>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</si>
  <si>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</si>
  <si>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</si>
  <si>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</si>
  <si>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</si>
  <si>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</si>
  <si>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</si>
  <si>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</si>
  <si>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</si>
  <si>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</si>
  <si>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</si>
  <si>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</si>
  <si>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</si>
  <si>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</si>
  <si>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</si>
  <si>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</si>
  <si>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</si>
  <si>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</si>
  <si>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</si>
  <si>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</si>
  <si>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</si>
  <si>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</si>
  <si>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</si>
  <si>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</si>
  <si>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</si>
  <si>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</si>
  <si>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</si>
  <si>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</si>
  <si>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</si>
  <si>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</si>
  <si>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</si>
  <si>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</si>
  <si>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</si>
  <si>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</si>
  <si>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</si>
  <si>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</si>
  <si>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</si>
  <si>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</si>
  <si>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</si>
  <si>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</si>
  <si>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</si>
  <si>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</si>
  <si>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</si>
  <si>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</si>
  <si>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</si>
  <si>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</si>
  <si>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</si>
  <si>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</si>
  <si>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</si>
  <si>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</si>
  <si>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</si>
  <si>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</si>
  <si>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</si>
  <si>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</si>
  <si>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</si>
  <si>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</si>
  <si>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</si>
  <si>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</si>
  <si>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</si>
  <si>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</si>
  <si>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</si>
  <si>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</si>
  <si>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</si>
  <si>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</si>
  <si>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</si>
  <si>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</si>
  <si>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</si>
  <si>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</si>
  <si>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</si>
  <si>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</si>
  <si>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</si>
  <si>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</si>
  <si>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</si>
  <si>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</si>
  <si>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</si>
  <si>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</si>
  <si>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</si>
  <si>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</si>
  <si>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</si>
  <si>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</si>
  <si>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</si>
  <si>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</si>
  <si>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</si>
  <si>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</si>
  <si>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</si>
  <si>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</si>
  <si>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</si>
  <si>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</si>
  <si>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</si>
  <si>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</si>
  <si>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</si>
  <si>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</si>
  <si>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</si>
  <si>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</si>
  <si>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</si>
  <si>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</si>
  <si>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</si>
  <si>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</si>
  <si>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</si>
  <si>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</si>
  <si>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</si>
  <si>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</si>
  <si>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</si>
  <si>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</si>
  <si>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</si>
  <si>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</si>
  <si>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</si>
  <si>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</si>
  <si>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</si>
  <si>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</si>
  <si>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</si>
  <si>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</si>
  <si>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</si>
  <si>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</si>
  <si>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</si>
  <si>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</si>
  <si>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</si>
  <si>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</si>
  <si>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</si>
  <si>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</si>
  <si>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</si>
  <si>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</si>
  <si>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</si>
  <si>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</si>
  <si>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</si>
  <si>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</si>
  <si>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</si>
  <si>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</si>
  <si>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</si>
  <si>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</si>
  <si>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</si>
  <si>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</si>
  <si>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</si>
  <si>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</si>
  <si>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</si>
  <si>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</si>
  <si>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</si>
  <si>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</si>
  <si>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</si>
  <si>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</si>
  <si>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</si>
  <si>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</si>
  <si>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</si>
  <si>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</si>
  <si>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</si>
  <si>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</si>
  <si>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</si>
  <si>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</si>
  <si>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</si>
  <si>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</si>
  <si>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</si>
  <si>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</si>
  <si>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</si>
  <si>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</si>
  <si>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</si>
  <si>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</si>
  <si>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</si>
  <si>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</si>
  <si>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</si>
  <si>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</si>
  <si>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</si>
  <si>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</si>
  <si>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</si>
  <si>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</si>
  <si>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</si>
  <si>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</si>
  <si>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</si>
  <si>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</si>
  <si>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</si>
  <si>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</si>
  <si>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</si>
  <si>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</si>
  <si>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</si>
  <si>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</si>
  <si>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</si>
  <si>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</si>
  <si>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</si>
  <si>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</si>
  <si>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</si>
  <si>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</si>
  <si>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</si>
  <si>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</si>
  <si>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</si>
  <si>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</si>
  <si>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</si>
  <si>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</si>
  <si>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</si>
  <si>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</si>
  <si>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</si>
  <si>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</si>
  <si>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</si>
  <si>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</si>
  <si>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</si>
  <si>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</si>
  <si>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</si>
  <si>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</si>
  <si>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</si>
  <si>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</si>
  <si>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</si>
  <si>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</si>
  <si>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</si>
  <si>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</si>
  <si>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</si>
  <si>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</si>
  <si>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</si>
  <si>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</si>
  <si>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</si>
  <si>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</si>
  <si>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</si>
  <si>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</si>
  <si>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</si>
  <si>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</si>
  <si>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</si>
  <si>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</si>
  <si>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</si>
  <si>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</si>
  <si>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</si>
  <si>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</si>
  <si>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</si>
  <si>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</si>
  <si>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</si>
  <si>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</si>
  <si>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</si>
  <si>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</si>
  <si>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</si>
  <si>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</si>
  <si>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</si>
  <si>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</si>
  <si>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</si>
  <si>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</si>
  <si>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</si>
  <si>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</si>
  <si>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</si>
  <si>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</si>
  <si>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</si>
  <si>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</si>
  <si>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</si>
  <si>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</si>
  <si>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</si>
  <si>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</si>
  <si>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</si>
  <si>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</si>
  <si>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</si>
  <si>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</si>
  <si>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</si>
  <si>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</si>
  <si>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</si>
  <si>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</si>
  <si>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</si>
  <si>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</si>
  <si>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</si>
  <si>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</si>
  <si>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</si>
  <si>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</si>
  <si>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</si>
  <si>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</si>
  <si>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</si>
  <si>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</si>
  <si>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</si>
  <si>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</si>
  <si>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</si>
  <si>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</si>
  <si>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</si>
  <si>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</si>
  <si>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</si>
  <si>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</si>
  <si>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</si>
  <si>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</si>
  <si>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</si>
  <si>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</si>
  <si>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</si>
  <si>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</si>
  <si>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</si>
  <si>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</si>
  <si>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</si>
  <si>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</si>
  <si>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</si>
  <si>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</si>
  <si>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</si>
  <si>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</si>
  <si>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</si>
  <si>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</si>
  <si>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</si>
  <si>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</si>
  <si>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</si>
  <si>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</si>
  <si>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</si>
  <si>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</si>
  <si>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</si>
  <si>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</si>
  <si>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</si>
  <si>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</si>
  <si>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</si>
  <si>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</si>
  <si>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</si>
  <si>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</si>
  <si>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</si>
  <si>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</si>
  <si>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</si>
  <si>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</si>
  <si>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</si>
  <si>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</si>
  <si>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</si>
  <si>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</si>
  <si>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</si>
  <si>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</si>
  <si>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</si>
  <si>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</si>
  <si>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</si>
  <si>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</si>
  <si>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</si>
  <si>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</si>
  <si>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</si>
  <si>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</si>
  <si>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</si>
  <si>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</si>
  <si>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</si>
  <si>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</si>
  <si>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</si>
  <si>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</si>
  <si>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</si>
  <si>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</si>
  <si>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</si>
  <si>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</si>
  <si>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</si>
  <si>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</si>
  <si>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</si>
  <si>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</si>
  <si>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</si>
  <si>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</si>
  <si>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</si>
  <si>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</si>
  <si>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</si>
  <si>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</si>
  <si>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</si>
  <si>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</si>
  <si>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</si>
  <si>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</si>
  <si>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</si>
  <si>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</si>
  <si>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</si>
  <si>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</si>
  <si>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</si>
  <si>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</si>
  <si>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</si>
  <si>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</si>
  <si>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</si>
  <si>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</si>
  <si>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</si>
  <si>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</si>
  <si>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</si>
  <si>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</si>
  <si>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</si>
  <si>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</si>
  <si>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</si>
  <si>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</si>
  <si>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</si>
  <si>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</si>
  <si>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</si>
  <si>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</si>
  <si>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</si>
  <si>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</si>
  <si>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</si>
  <si>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</si>
  <si>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</si>
  <si>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</si>
  <si>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</si>
  <si>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</si>
  <si>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</si>
  <si>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</si>
  <si>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</si>
  <si>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</si>
  <si>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</si>
  <si>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</si>
  <si>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</si>
  <si>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</si>
  <si>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</si>
  <si>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</si>
  <si>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</si>
  <si>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</si>
  <si>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</si>
  <si>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</si>
  <si>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</si>
  <si>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</si>
  <si>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</si>
  <si>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</si>
  <si>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</si>
  <si>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</si>
  <si>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</si>
  <si>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</si>
  <si>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</si>
  <si>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</si>
  <si>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</si>
  <si>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</si>
  <si>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</si>
  <si>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</si>
  <si>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</si>
  <si>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</si>
  <si>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</si>
  <si>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</si>
  <si>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</si>
  <si>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</si>
  <si>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</si>
  <si>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</si>
  <si>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</si>
  <si>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</si>
  <si>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</si>
  <si>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</si>
  <si>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</si>
  <si>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</si>
  <si>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</si>
  <si>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</si>
  <si>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</si>
  <si>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</si>
  <si>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</si>
  <si>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</si>
  <si>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</si>
  <si>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</si>
  <si>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</si>
  <si>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</si>
  <si>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</si>
  <si>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</si>
  <si>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</si>
  <si>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</si>
  <si>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</si>
  <si>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</si>
  <si>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</si>
  <si>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</si>
  <si>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</si>
  <si>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</si>
  <si>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</si>
  <si>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</si>
  <si>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</si>
  <si>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</si>
  <si>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</si>
  <si>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</si>
  <si>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</si>
  <si>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</si>
  <si>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</si>
  <si>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</si>
  <si>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</si>
  <si>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</si>
  <si>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</si>
  <si>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</si>
  <si>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</si>
  <si>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</si>
  <si>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</si>
  <si>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</si>
  <si>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</si>
  <si>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</si>
  <si>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</si>
  <si>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</si>
  <si>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</si>
  <si>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</si>
  <si>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</si>
  <si>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</si>
  <si>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</si>
  <si>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</si>
  <si>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</si>
  <si>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</si>
  <si>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</si>
  <si>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</si>
  <si>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</si>
  <si>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</si>
  <si>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</si>
  <si>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</si>
  <si>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</si>
  <si>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</si>
  <si>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</si>
  <si>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</si>
  <si>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</si>
  <si>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</si>
  <si>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</si>
  <si>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</si>
  <si>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</si>
  <si>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</si>
  <si>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</si>
  <si>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</si>
  <si>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</si>
  <si>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</si>
  <si>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</si>
  <si>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</si>
  <si>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</si>
  <si>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</si>
  <si>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</si>
  <si>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</si>
  <si>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</si>
  <si>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</si>
  <si>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</si>
  <si>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</si>
  <si>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</si>
  <si>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</si>
  <si>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</si>
  <si>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</si>
  <si>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</si>
  <si>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</si>
  <si>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</si>
  <si>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</si>
  <si>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</si>
  <si>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</si>
  <si>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</si>
  <si>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</si>
  <si>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</si>
  <si>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</si>
  <si>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</si>
  <si>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</si>
  <si>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</si>
  <si>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</si>
  <si>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</si>
  <si>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</si>
  <si>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</si>
  <si>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</si>
  <si>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</si>
  <si>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</si>
  <si>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</si>
  <si>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</si>
  <si>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</si>
  <si>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</si>
  <si>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</si>
  <si>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</si>
  <si>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</si>
  <si>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</si>
  <si>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</si>
  <si>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</si>
  <si>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</si>
  <si>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</si>
  <si>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</si>
  <si>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</si>
  <si>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</si>
  <si>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</si>
  <si>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</si>
  <si>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</si>
  <si>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</si>
  <si>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</si>
  <si>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</si>
  <si>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</si>
  <si>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</si>
  <si>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</si>
  <si>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</si>
  <si>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</si>
  <si>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</si>
  <si>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</si>
  <si>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</si>
  <si>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</si>
  <si>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</si>
  <si>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</si>
  <si>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</si>
  <si>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</si>
  <si>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</si>
  <si>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</si>
  <si>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</si>
  <si>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</si>
  <si>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</si>
  <si>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</si>
  <si>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</si>
  <si>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</si>
  <si>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</si>
  <si>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</si>
  <si>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</si>
  <si>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</si>
  <si>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</si>
  <si>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</si>
  <si>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</si>
  <si>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</si>
  <si>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</si>
  <si>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</si>
  <si>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</si>
  <si>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</si>
  <si>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</si>
  <si>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</si>
  <si>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</si>
  <si>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</si>
  <si>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</si>
  <si>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</si>
  <si>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</si>
  <si>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</si>
  <si>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</si>
  <si>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</si>
  <si>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</si>
  <si>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</si>
  <si>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</si>
  <si>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</si>
  <si>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</si>
  <si>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</si>
  <si>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</si>
  <si>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</si>
  <si>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</si>
  <si>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</si>
  <si>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</si>
  <si>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</si>
  <si>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</si>
  <si>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</si>
  <si>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</si>
  <si>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</si>
  <si>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</si>
  <si>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</si>
  <si>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</si>
  <si>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</si>
  <si>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</si>
  <si>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</si>
  <si>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</si>
  <si>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</si>
  <si>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</si>
  <si>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</si>
  <si>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</si>
  <si>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</si>
  <si>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</si>
  <si>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</si>
  <si>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</si>
  <si>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</si>
  <si>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</si>
  <si>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</si>
  <si>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</si>
  <si>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</si>
  <si>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</si>
  <si>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</si>
  <si>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</si>
  <si>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</si>
  <si>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</si>
  <si>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</si>
  <si>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</si>
  <si>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</si>
  <si>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</si>
  <si>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</si>
  <si>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</si>
  <si>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</si>
  <si>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</si>
  <si>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</si>
  <si>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</si>
  <si>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</si>
  <si>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</si>
  <si>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</si>
  <si>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</si>
  <si>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</si>
  <si>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</si>
  <si>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</si>
  <si>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</si>
  <si>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</si>
  <si>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</si>
  <si>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</si>
  <si>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</si>
  <si>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</si>
  <si>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</si>
  <si>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</si>
  <si>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</si>
  <si>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</si>
  <si>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</si>
  <si>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</si>
  <si>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</si>
  <si>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</si>
  <si>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</si>
  <si>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</si>
  <si>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</si>
  <si>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</si>
  <si>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</si>
  <si>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</si>
  <si>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</si>
  <si>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</si>
  <si>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</si>
  <si>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</si>
  <si>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</si>
  <si>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</si>
  <si>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</si>
  <si>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</si>
  <si>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</si>
  <si>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</si>
  <si>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</si>
  <si>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</si>
  <si>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</si>
  <si>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</si>
  <si>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</si>
  <si>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</si>
  <si>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</si>
  <si>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</si>
  <si>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</si>
  <si>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</si>
  <si>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</si>
  <si>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</si>
  <si>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</si>
  <si>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</si>
  <si>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</si>
  <si>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</si>
  <si>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</si>
  <si>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</si>
  <si>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</si>
  <si>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</si>
  <si>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</si>
  <si>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</si>
  <si>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</si>
  <si>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</si>
  <si>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</si>
  <si>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</si>
  <si>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</si>
  <si>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</si>
  <si>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</si>
  <si>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</si>
  <si>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</si>
  <si>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</si>
  <si>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</si>
  <si>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</si>
  <si>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</si>
  <si>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</si>
  <si>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</si>
  <si>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</si>
  <si>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</si>
  <si>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</si>
  <si>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</si>
  <si>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</si>
  <si>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</si>
  <si>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</si>
  <si>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</si>
  <si>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</si>
  <si>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</si>
  <si>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</si>
  <si>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</si>
  <si>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</si>
  <si>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</si>
  <si>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</si>
  <si>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</si>
  <si>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</si>
  <si>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</si>
  <si>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</si>
  <si>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</si>
  <si>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</si>
  <si>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</si>
  <si>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</si>
  <si>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</si>
  <si>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</si>
  <si>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</si>
  <si>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</si>
  <si>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</si>
  <si>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</si>
  <si>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</si>
  <si>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</si>
  <si>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</si>
  <si>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</si>
  <si>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</si>
  <si>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</si>
  <si>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</si>
  <si>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</si>
  <si>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</si>
  <si>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</si>
  <si>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</si>
  <si>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</si>
  <si>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</si>
  <si>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</si>
  <si>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</si>
  <si>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</si>
  <si>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</si>
  <si>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</si>
  <si>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</si>
  <si>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</si>
  <si>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</si>
  <si>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</si>
  <si>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</si>
  <si>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</si>
  <si>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</si>
  <si>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</si>
  <si>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</si>
  <si>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</si>
  <si>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</si>
  <si>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</si>
  <si>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</si>
  <si>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</si>
  <si>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</si>
  <si>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</si>
  <si>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</si>
  <si>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</si>
  <si>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</si>
  <si>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</si>
  <si>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</si>
  <si>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</si>
  <si>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</si>
  <si>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</si>
  <si>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</si>
  <si>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</si>
  <si>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</si>
  <si>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</si>
  <si>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</si>
  <si>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</si>
  <si>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</si>
  <si>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</si>
  <si>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</si>
  <si>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</si>
  <si>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</si>
  <si>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</si>
  <si>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</si>
  <si>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</si>
  <si>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</si>
  <si>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</si>
  <si>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</si>
  <si>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</si>
  <si>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</si>
  <si>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</si>
  <si>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</si>
  <si>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</si>
  <si>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</si>
  <si>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</si>
  <si>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</si>
  <si>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</si>
  <si>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</si>
  <si>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</si>
  <si>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</si>
  <si>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</si>
  <si>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</si>
  <si>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</si>
  <si>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</si>
  <si>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</si>
  <si>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</si>
  <si>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</si>
  <si>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</si>
  <si>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</si>
  <si>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</si>
  <si>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</si>
  <si>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</si>
  <si>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</si>
  <si>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</si>
  <si>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</si>
  <si>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</si>
  <si>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</si>
  <si>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</si>
  <si>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</si>
  <si>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</si>
  <si>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</si>
  <si>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</si>
  <si>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</si>
  <si>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</si>
  <si>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</si>
  <si>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</si>
  <si>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</si>
  <si>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</si>
  <si>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</si>
  <si>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</si>
  <si>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</si>
  <si>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</si>
  <si>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</si>
  <si>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</si>
  <si>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</si>
  <si>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</si>
  <si>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</si>
  <si>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</si>
  <si>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</si>
  <si>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</si>
  <si>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</si>
  <si>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</si>
  <si>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</si>
  <si>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</si>
  <si>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</si>
  <si>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</si>
  <si>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</si>
  <si>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</si>
  <si>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</si>
  <si>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</si>
  <si>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</si>
  <si>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</si>
  <si>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</si>
  <si>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</si>
  <si>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</si>
  <si>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</si>
  <si>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</si>
  <si>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</si>
  <si>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</si>
  <si>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</si>
  <si>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</si>
  <si>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</si>
  <si>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</si>
  <si>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</si>
  <si>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</si>
  <si>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</si>
  <si>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</si>
  <si>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</si>
  <si>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</si>
  <si>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</si>
  <si>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</si>
  <si>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</si>
  <si>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</si>
  <si>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</si>
  <si>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</si>
  <si>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</si>
  <si>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</si>
  <si>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</si>
  <si>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</si>
  <si>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</si>
  <si>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</si>
  <si>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</si>
  <si>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</si>
  <si>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</si>
  <si>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</si>
  <si>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</si>
  <si>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</si>
  <si>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</si>
  <si>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</si>
  <si>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</si>
  <si>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</si>
  <si>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</si>
  <si>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</si>
  <si>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</si>
  <si>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</si>
  <si>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</si>
  <si>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</si>
  <si>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</si>
  <si>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</si>
  <si>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</si>
  <si>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</si>
  <si>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</si>
  <si>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</si>
  <si>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</si>
  <si>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</si>
  <si>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</si>
  <si>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</si>
  <si>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</si>
  <si>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</si>
  <si>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</si>
  <si>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</si>
  <si>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</si>
  <si>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</si>
  <si>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</si>
  <si>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</si>
  <si>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</si>
  <si>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</si>
  <si>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</si>
  <si>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</si>
  <si>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</si>
  <si>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</si>
  <si>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</si>
  <si>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</si>
  <si>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</si>
  <si>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</si>
  <si>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</si>
  <si>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</si>
  <si>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</si>
  <si>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</si>
  <si>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</si>
  <si>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</si>
  <si>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</si>
  <si>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</si>
  <si>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</si>
  <si>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</si>
  <si>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</si>
  <si>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</si>
  <si>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</si>
  <si>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</si>
  <si>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</si>
  <si>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</si>
  <si>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</si>
  <si>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</si>
  <si>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</si>
  <si>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</si>
  <si>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</si>
  <si>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</si>
  <si>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</si>
  <si>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</si>
  <si>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</si>
  <si>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</si>
  <si>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</si>
  <si>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</si>
  <si>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</si>
  <si>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</si>
  <si>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</si>
  <si>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</si>
  <si>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</si>
  <si>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</si>
  <si>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</si>
  <si>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</si>
  <si>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</si>
  <si>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</si>
  <si>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</si>
  <si>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</si>
  <si>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</si>
  <si>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</si>
  <si>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</si>
  <si>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</si>
  <si>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</si>
  <si>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</si>
  <si>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</si>
  <si>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</si>
  <si>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</si>
  <si>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</si>
  <si>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</si>
  <si>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</si>
  <si>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</si>
  <si>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</si>
  <si>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</si>
  <si>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</si>
  <si>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</si>
  <si>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</si>
  <si>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</si>
  <si>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</si>
  <si>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</si>
  <si>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</si>
  <si>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</si>
  <si>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</si>
  <si>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</si>
  <si>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</si>
  <si>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</si>
  <si>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</si>
  <si>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</si>
  <si>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</si>
  <si>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</si>
  <si>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</si>
  <si>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</si>
  <si>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</si>
  <si>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</si>
  <si>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</si>
  <si>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</si>
  <si>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</si>
  <si>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</si>
  <si>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</si>
  <si>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</si>
  <si>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</si>
  <si>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</si>
  <si>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</si>
  <si>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</si>
  <si>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</si>
  <si>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</si>
  <si>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</si>
  <si>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</si>
  <si>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</si>
  <si>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</si>
  <si>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</si>
  <si>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</si>
  <si>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</si>
  <si>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</si>
  <si>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</si>
  <si>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</si>
  <si>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</si>
  <si>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</si>
  <si>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</si>
  <si>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</si>
  <si>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</si>
  <si>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</si>
  <si>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</si>
  <si>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</si>
  <si>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</si>
  <si>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</si>
  <si>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</si>
  <si>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</si>
  <si>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</si>
  <si>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</si>
  <si>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</si>
  <si>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</si>
  <si>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</si>
  <si>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</si>
  <si>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</si>
  <si>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</si>
  <si>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</si>
  <si>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</si>
  <si>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</si>
  <si>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</si>
  <si>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</si>
  <si>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</si>
  <si>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</si>
  <si>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</si>
  <si>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</si>
  <si>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</si>
  <si>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</si>
  <si>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</si>
  <si>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</si>
  <si>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</si>
  <si>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</si>
  <si>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</si>
  <si>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</si>
  <si>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</si>
  <si>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</si>
  <si>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</si>
  <si>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</si>
  <si>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</si>
  <si>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</si>
  <si>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</si>
  <si>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</si>
  <si>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</si>
  <si>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</si>
  <si>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</si>
  <si>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</si>
  <si>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</si>
  <si>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</si>
  <si>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</si>
  <si>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</si>
  <si>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</si>
  <si>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</si>
  <si>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</si>
  <si>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</si>
  <si>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</si>
  <si>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</si>
  <si>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</si>
  <si>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</si>
  <si>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</si>
  <si>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</si>
  <si>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</si>
  <si>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</si>
  <si>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</si>
  <si>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</si>
  <si>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</si>
  <si>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</si>
  <si>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</si>
  <si>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</si>
  <si>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</si>
  <si>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</si>
  <si>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</si>
  <si>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</si>
  <si>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</si>
  <si>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</si>
  <si>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</si>
  <si>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</si>
  <si>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</si>
  <si>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</si>
  <si>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</si>
  <si>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</si>
  <si>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</si>
  <si>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</si>
  <si>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</si>
  <si>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</si>
  <si>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</si>
  <si>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</si>
  <si>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</si>
  <si>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</si>
  <si>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</si>
  <si>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</si>
  <si>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</si>
  <si>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</si>
  <si>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</si>
  <si>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</si>
  <si>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</si>
  <si>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</si>
  <si>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</si>
  <si>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</si>
  <si>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</si>
  <si>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</si>
  <si>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</si>
  <si>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</si>
  <si>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</si>
  <si>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</si>
  <si>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</si>
  <si>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</si>
  <si>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</si>
  <si>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</si>
  <si>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</si>
  <si>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</si>
  <si>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</si>
  <si>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</si>
  <si>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</si>
  <si>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</si>
  <si>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</si>
  <si>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</si>
  <si>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</si>
  <si>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</si>
  <si>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</si>
  <si>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</si>
  <si>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</si>
  <si>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</si>
  <si>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</si>
  <si>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</si>
  <si>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</si>
  <si>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</si>
  <si>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</si>
  <si>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</si>
  <si>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</si>
  <si>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</si>
  <si>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</si>
  <si>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</si>
  <si>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</si>
  <si>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</si>
  <si>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</si>
  <si>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</si>
  <si>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</si>
  <si>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</si>
  <si>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</si>
  <si>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</si>
  <si>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</si>
  <si>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</si>
  <si>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</si>
  <si>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</si>
  <si>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</si>
  <si>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</si>
  <si>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</si>
  <si>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</si>
  <si>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</si>
  <si>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</si>
  <si>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</si>
  <si>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</si>
  <si>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</si>
  <si>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</si>
  <si>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</si>
  <si>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</si>
  <si>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</si>
  <si>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</si>
  <si>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</si>
  <si>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</si>
  <si>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</si>
  <si>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</si>
  <si>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</si>
  <si>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</si>
  <si>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</si>
  <si>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</si>
  <si>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</si>
  <si>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</si>
  <si>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</si>
  <si>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</si>
  <si>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</si>
  <si>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</si>
  <si>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</si>
  <si>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</si>
  <si>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</si>
  <si>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</si>
  <si>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</si>
  <si>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</si>
  <si>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</si>
  <si>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</si>
  <si>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</si>
  <si>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</si>
  <si>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</si>
  <si>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</si>
  <si>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</si>
  <si>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</si>
  <si>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</si>
  <si>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</si>
  <si>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</si>
  <si>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</si>
  <si>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</si>
  <si>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</si>
  <si>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</si>
  <si>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</si>
  <si>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</si>
  <si>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</si>
  <si>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</si>
  <si>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</si>
  <si>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</si>
  <si>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</si>
  <si>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</si>
  <si>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</si>
  <si>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</si>
  <si>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</si>
  <si>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</si>
  <si>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</si>
  <si>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</si>
  <si>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</si>
  <si>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</si>
  <si>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</si>
  <si>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</si>
  <si>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</si>
  <si>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</si>
  <si>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</si>
  <si>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</si>
  <si>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</si>
  <si>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</si>
  <si>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</si>
  <si>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</si>
  <si>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</si>
  <si>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</si>
  <si>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</si>
  <si>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</si>
  <si>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</si>
  <si>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</si>
  <si>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</si>
  <si>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</si>
  <si>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</si>
  <si>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</si>
  <si>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</si>
  <si>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</si>
  <si>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</si>
  <si>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</si>
  <si>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</si>
  <si>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</si>
  <si>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</si>
  <si>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</si>
  <si>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</si>
  <si>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</si>
  <si>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</si>
  <si>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</si>
  <si>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</si>
  <si>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</si>
  <si>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</si>
  <si>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</si>
  <si>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</si>
  <si>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</si>
  <si>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</si>
  <si>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</si>
  <si>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</si>
  <si>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</si>
  <si>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</si>
  <si>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</si>
  <si>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</si>
  <si>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</si>
  <si>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</si>
  <si>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</si>
  <si>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</si>
  <si>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</si>
  <si>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</si>
  <si>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</si>
  <si>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</si>
  <si>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</si>
  <si>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</si>
  <si>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</si>
  <si>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</si>
  <si>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</si>
  <si>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</si>
  <si>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</si>
  <si>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</si>
  <si>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</si>
  <si>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</si>
  <si>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</si>
  <si>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</si>
  <si>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</si>
  <si>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</si>
  <si>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</si>
  <si>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</si>
  <si>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</si>
  <si>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</si>
  <si>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</si>
  <si>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</si>
  <si>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</si>
  <si>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</si>
  <si>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</si>
  <si>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</si>
  <si>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</si>
  <si>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</si>
  <si>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</si>
  <si>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</si>
  <si>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</si>
  <si>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</si>
  <si>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</si>
  <si>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</si>
  <si>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</si>
  <si>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</si>
  <si>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</si>
  <si>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</si>
  <si>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</si>
  <si>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</si>
  <si>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</si>
  <si>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</si>
  <si>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</si>
  <si>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</si>
  <si>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</si>
  <si>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</si>
  <si>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</si>
  <si>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</si>
  <si>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</si>
  <si>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</si>
  <si>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</si>
  <si>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</si>
  <si>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</si>
  <si>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</si>
  <si>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</si>
  <si>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</si>
  <si>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</si>
  <si>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</si>
  <si>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</si>
  <si>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</si>
  <si>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</si>
  <si>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</si>
  <si>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</si>
  <si>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</si>
  <si>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</si>
  <si>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</si>
  <si>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</si>
  <si>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</si>
  <si>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</si>
  <si>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</si>
  <si>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</si>
  <si>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</si>
  <si>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</si>
  <si>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</si>
  <si>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</si>
  <si>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</si>
  <si>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</si>
  <si>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</si>
  <si>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</si>
  <si>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</si>
  <si>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</si>
  <si>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</si>
  <si>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</si>
  <si>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</si>
  <si>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</si>
  <si>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</si>
  <si>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</si>
  <si>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</si>
  <si>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</si>
  <si>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</si>
  <si>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</si>
  <si>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</si>
  <si>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</si>
  <si>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</si>
  <si>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</si>
  <si>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</si>
  <si>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</si>
  <si>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</si>
  <si>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</si>
  <si>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</si>
  <si>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</si>
  <si>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</si>
  <si>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</si>
  <si>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</si>
  <si>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</si>
  <si>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</si>
  <si>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</si>
  <si>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</si>
  <si>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</si>
  <si>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</si>
  <si>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</si>
  <si>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</si>
  <si>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</si>
  <si>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</si>
  <si>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</si>
  <si>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</si>
  <si>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</si>
  <si>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</si>
  <si>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</si>
  <si>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</si>
  <si>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</si>
  <si>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</si>
  <si>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</si>
  <si>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</si>
  <si>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</si>
  <si>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</si>
  <si>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</si>
  <si>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</si>
  <si>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</si>
  <si>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</si>
  <si>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</si>
  <si>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</si>
  <si>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</si>
  <si>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</si>
  <si>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</si>
  <si>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</si>
  <si>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</si>
  <si>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</si>
  <si>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</si>
  <si>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</si>
  <si>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</si>
  <si>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</si>
  <si>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</si>
  <si>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</si>
  <si>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</si>
  <si>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</si>
  <si>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</si>
  <si>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</si>
  <si>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</si>
  <si>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</si>
  <si>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</si>
  <si>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</si>
  <si>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</si>
  <si>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</si>
  <si>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</si>
  <si>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</si>
  <si>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</si>
  <si>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</si>
  <si>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</si>
  <si>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</si>
  <si>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</si>
  <si>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</si>
  <si>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</si>
  <si>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</si>
  <si>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</si>
  <si>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</si>
  <si>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</si>
  <si>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</si>
  <si>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</si>
  <si>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</si>
  <si>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</si>
  <si>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</si>
  <si>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</si>
  <si>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</si>
  <si>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</si>
  <si>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</si>
  <si>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</si>
  <si>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</si>
  <si>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</si>
  <si>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</si>
  <si>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</si>
  <si>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</si>
  <si>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</si>
  <si>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</si>
  <si>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</si>
  <si>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</si>
  <si>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</si>
  <si>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</si>
  <si>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</si>
  <si>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</si>
  <si>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</si>
  <si>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</si>
  <si>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</si>
  <si>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</si>
  <si>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</si>
  <si>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</si>
  <si>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</si>
  <si>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</si>
  <si>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</si>
  <si>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</si>
  <si>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</si>
  <si>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</si>
  <si>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</si>
  <si>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</si>
  <si>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</si>
  <si>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</si>
  <si>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</si>
  <si>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</si>
  <si>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</si>
  <si>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</si>
  <si>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</si>
  <si>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</si>
  <si>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</si>
  <si>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</si>
  <si>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</si>
  <si>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</si>
  <si>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</si>
  <si>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</si>
  <si>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</si>
  <si>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</si>
  <si>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</si>
  <si>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</si>
  <si>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</si>
  <si>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</si>
  <si>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</si>
  <si>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</si>
  <si>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</si>
  <si>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</si>
  <si>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</si>
  <si>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</si>
  <si>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</si>
  <si>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</si>
  <si>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</si>
  <si>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</si>
  <si>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</si>
  <si>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</si>
  <si>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</si>
  <si>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</si>
  <si>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</si>
  <si>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</si>
  <si>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</si>
  <si>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</si>
  <si>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</si>
  <si>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</si>
  <si>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</si>
  <si>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</si>
  <si>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</si>
  <si>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</si>
  <si>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</si>
  <si>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</si>
  <si>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</si>
  <si>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</si>
  <si>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</si>
  <si>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</si>
  <si>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</si>
  <si>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</si>
  <si>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</si>
  <si>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</si>
  <si>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</si>
  <si>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</si>
  <si>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</si>
  <si>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</si>
  <si>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</si>
  <si>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</si>
  <si>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</si>
  <si>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</si>
  <si>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</si>
  <si>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</si>
  <si>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</si>
  <si>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</si>
  <si>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</si>
  <si>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</si>
  <si>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</si>
  <si>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</si>
  <si>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</si>
  <si>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</si>
  <si>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</si>
  <si>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</si>
  <si>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</si>
  <si>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</si>
  <si>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</si>
  <si>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</si>
  <si>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</si>
  <si>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</si>
  <si>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</si>
  <si>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</si>
  <si>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</si>
  <si>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</si>
  <si>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</si>
  <si>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</si>
  <si>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</si>
  <si>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</si>
  <si>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</si>
  <si>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</si>
  <si>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</si>
  <si>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</si>
  <si>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</si>
  <si>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</si>
  <si>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</si>
  <si>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</si>
  <si>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</si>
  <si>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</si>
  <si>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</si>
  <si>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</si>
  <si>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</si>
  <si>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</si>
  <si>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</si>
  <si>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</si>
  <si>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</si>
  <si>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</si>
  <si>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</si>
  <si>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</si>
  <si>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</si>
  <si>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</si>
  <si>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</si>
  <si>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</si>
  <si>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</si>
  <si>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</si>
  <si>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</si>
  <si>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</si>
  <si>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</si>
  <si>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</si>
  <si>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</si>
  <si>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</si>
  <si>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</si>
  <si>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</si>
  <si>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</si>
  <si>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</si>
  <si>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</si>
  <si>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</si>
  <si>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</si>
  <si>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</si>
  <si>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</si>
  <si>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</si>
  <si>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</si>
  <si>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</si>
  <si>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</si>
  <si>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</si>
  <si>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</si>
  <si>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</si>
  <si>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</si>
  <si>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</si>
  <si>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</si>
  <si>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</si>
  <si>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</si>
  <si>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</si>
  <si>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</si>
  <si>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</si>
  <si>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</si>
  <si>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</si>
  <si>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</si>
  <si>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</si>
  <si>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</si>
  <si>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</si>
  <si>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</si>
  <si>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</si>
  <si>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</si>
  <si>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</si>
  <si>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</si>
  <si>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</si>
  <si>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</si>
  <si>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</si>
  <si>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</si>
  <si>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</si>
  <si>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</si>
  <si>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</si>
  <si>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</si>
  <si>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</si>
  <si>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</si>
  <si>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</si>
  <si>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</si>
  <si>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</si>
  <si>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</si>
  <si>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</si>
  <si>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</si>
  <si>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</si>
  <si>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</si>
  <si>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</si>
  <si>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</si>
  <si>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</si>
  <si>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</si>
  <si>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</si>
  <si>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</si>
  <si>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</si>
  <si>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</si>
  <si>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</si>
  <si>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</si>
  <si>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</si>
  <si>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</si>
  <si>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</si>
  <si>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</si>
  <si>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</si>
  <si>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</si>
  <si>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</si>
  <si>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</si>
  <si>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</si>
  <si>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</si>
  <si>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</si>
  <si>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</si>
  <si>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</si>
  <si>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</si>
  <si>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</si>
  <si>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</si>
  <si>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</si>
  <si>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</si>
  <si>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</si>
  <si>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</si>
  <si>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</si>
  <si>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</si>
  <si>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</si>
  <si>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</si>
  <si>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</si>
  <si>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</si>
  <si>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</si>
  <si>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</si>
  <si>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</si>
  <si>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</si>
  <si>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</si>
  <si>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</si>
  <si>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</si>
  <si>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</si>
  <si>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</si>
  <si>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</si>
  <si>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</si>
  <si>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</si>
  <si>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</si>
  <si>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</si>
  <si>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</si>
  <si>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</si>
  <si>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</si>
  <si>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</si>
  <si>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</si>
  <si>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</si>
  <si>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</si>
  <si>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</si>
  <si>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</si>
  <si>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</si>
  <si>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</si>
  <si>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</si>
  <si>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</si>
  <si>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</si>
  <si>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</si>
  <si>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</si>
  <si>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</si>
  <si>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</si>
  <si>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</si>
  <si>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</si>
  <si>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</si>
  <si>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</si>
  <si>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</si>
  <si>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</si>
  <si>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</si>
  <si>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</si>
  <si>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</si>
  <si>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</si>
  <si>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</si>
  <si>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</si>
  <si>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</si>
  <si>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</si>
  <si>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</si>
  <si>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</si>
  <si>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</si>
  <si>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</si>
  <si>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</si>
  <si>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</si>
  <si>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</si>
  <si>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</si>
  <si>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</si>
  <si>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</si>
  <si>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</si>
  <si>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</si>
  <si>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</si>
  <si>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</si>
  <si>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</si>
  <si>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</si>
  <si>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</si>
  <si>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</si>
  <si>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</si>
  <si>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</si>
  <si>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</si>
  <si>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</si>
  <si>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</si>
  <si>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</si>
  <si>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</si>
  <si>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</si>
  <si>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</si>
  <si>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</si>
  <si>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</si>
  <si>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</si>
  <si>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</si>
  <si>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</si>
  <si>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</si>
  <si>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</si>
  <si>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</si>
  <si>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</si>
  <si>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</si>
  <si>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</si>
  <si>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</si>
  <si>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</si>
  <si>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</si>
  <si>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</si>
  <si>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</si>
  <si>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</si>
  <si>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</si>
  <si>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</si>
  <si>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</si>
  <si>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</si>
  <si>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</si>
  <si>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</si>
  <si>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</si>
  <si>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</si>
  <si>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</si>
  <si>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</si>
  <si>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</si>
  <si>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</si>
  <si>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</si>
  <si>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</si>
  <si>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</si>
  <si>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</si>
  <si>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</si>
  <si>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</si>
  <si>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</si>
  <si>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</si>
  <si>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</si>
  <si>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</si>
  <si>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</si>
  <si>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</si>
  <si>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</si>
  <si>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</si>
  <si>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</si>
  <si>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</si>
  <si>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</si>
  <si>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</si>
  <si>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</si>
  <si>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</si>
  <si>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</si>
  <si>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</si>
  <si>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</si>
  <si>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</si>
  <si>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</si>
  <si>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</si>
  <si>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</si>
  <si>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</si>
  <si>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</si>
  <si>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</si>
  <si>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</si>
  <si>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</si>
  <si>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</si>
  <si>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</si>
  <si>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</si>
  <si>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</si>
  <si>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</si>
  <si>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</si>
  <si>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</si>
  <si>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</si>
  <si>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</si>
  <si>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</si>
  <si>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</si>
  <si>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</si>
  <si>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</si>
  <si>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</si>
  <si>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</si>
  <si>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</si>
  <si>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</si>
  <si>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</si>
  <si>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</si>
  <si>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</si>
  <si>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</si>
  <si>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</si>
  <si>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</si>
  <si>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</si>
  <si>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</si>
  <si>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</si>
  <si>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</si>
  <si>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</si>
  <si>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</si>
  <si>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</si>
  <si>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</si>
  <si>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</si>
  <si>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</si>
  <si>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</si>
  <si>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</si>
  <si>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</si>
  <si>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</si>
  <si>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</si>
  <si>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</si>
  <si>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</si>
  <si>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</si>
  <si>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</si>
  <si>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</si>
  <si>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</si>
  <si>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</si>
  <si>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</si>
  <si>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</si>
  <si>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</si>
  <si>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</si>
  <si>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</si>
  <si>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</si>
  <si>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</si>
  <si>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</si>
  <si>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</si>
  <si>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</si>
  <si>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</si>
  <si>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</si>
  <si>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</si>
  <si>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</si>
  <si>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</si>
  <si>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</si>
  <si>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</si>
  <si>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</si>
  <si>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</si>
  <si>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</si>
  <si>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</si>
  <si>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</si>
  <si>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</si>
  <si>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</si>
  <si>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</si>
  <si>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</si>
  <si>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</si>
  <si>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</si>
  <si>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</si>
  <si>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</si>
  <si>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</si>
  <si>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</si>
  <si>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</si>
  <si>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</si>
  <si>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</si>
  <si>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</si>
  <si>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</si>
  <si>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</si>
  <si>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</si>
  <si>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</si>
  <si>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</si>
  <si>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</si>
  <si>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</si>
  <si>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</si>
  <si>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</si>
  <si>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</si>
  <si>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</si>
  <si>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</si>
  <si>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</si>
  <si>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</si>
  <si>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</si>
  <si>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</si>
  <si>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</si>
  <si>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</si>
  <si>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</si>
  <si>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</si>
  <si>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</si>
  <si>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</si>
  <si>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</si>
  <si>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</si>
  <si>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</si>
  <si>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</si>
  <si>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</si>
  <si>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</si>
  <si>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</si>
  <si>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</si>
  <si>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</si>
  <si>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</si>
  <si>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</si>
  <si>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</si>
  <si>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</si>
  <si>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</si>
  <si>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</si>
  <si>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</si>
  <si>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</si>
  <si>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</si>
  <si>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</si>
  <si>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</si>
  <si>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</si>
  <si>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</si>
  <si>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</si>
  <si>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</si>
  <si>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</si>
  <si>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</si>
  <si>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</si>
  <si>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</si>
  <si>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</si>
  <si>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</si>
  <si>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</si>
  <si>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</si>
  <si>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</si>
  <si>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</si>
  <si>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</si>
  <si>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</si>
  <si>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</si>
  <si>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</si>
  <si>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</si>
  <si>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</si>
  <si>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</si>
  <si>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</si>
  <si>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</si>
  <si>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</si>
  <si>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</si>
  <si>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</si>
  <si>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</si>
  <si>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</si>
  <si>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</si>
  <si>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</si>
  <si>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</si>
  <si>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</si>
  <si>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</si>
  <si>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</si>
  <si>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</si>
  <si>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</si>
  <si>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</si>
  <si>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</si>
  <si>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</si>
  <si>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</si>
  <si>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</si>
  <si>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</si>
  <si>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</si>
  <si>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</si>
  <si>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</si>
  <si>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</si>
  <si>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</si>
  <si>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</si>
  <si>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</si>
  <si>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</si>
  <si>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</si>
  <si>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</si>
  <si>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</si>
  <si>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</si>
  <si>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</si>
  <si>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</si>
  <si>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</si>
  <si>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</si>
  <si>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</si>
  <si>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</si>
  <si>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</si>
  <si>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</si>
  <si>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</si>
  <si>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</si>
  <si>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</si>
  <si>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</si>
  <si>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</si>
  <si>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</si>
  <si>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</si>
  <si>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</si>
  <si>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</si>
  <si>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</si>
  <si>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</si>
  <si>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</si>
  <si>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</si>
  <si>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</si>
  <si>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</si>
  <si>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</si>
  <si>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</si>
  <si>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</si>
  <si>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</si>
  <si>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</si>
  <si>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</si>
  <si>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</si>
  <si>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</si>
  <si>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</si>
  <si>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</si>
  <si>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</si>
  <si>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</si>
  <si>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</si>
  <si>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</si>
  <si>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</si>
  <si>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</si>
  <si>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</si>
  <si>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</si>
  <si>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</si>
  <si>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</si>
  <si>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</si>
  <si>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</si>
  <si>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</si>
  <si>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</si>
  <si>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</si>
  <si>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</si>
  <si>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</si>
  <si>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</si>
  <si>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</si>
  <si>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</si>
  <si>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</si>
  <si>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</si>
  <si>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</si>
  <si>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</si>
  <si>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</si>
  <si>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</si>
  <si>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</si>
  <si>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</si>
  <si>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</si>
  <si>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</si>
  <si>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</si>
  <si>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</si>
  <si>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</si>
  <si>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</si>
  <si>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</si>
  <si>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</si>
  <si>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</si>
  <si>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</si>
  <si>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</si>
  <si>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</si>
  <si>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</si>
  <si>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</si>
  <si>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</si>
  <si>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</si>
  <si>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</si>
  <si>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</si>
  <si>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</si>
  <si>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</si>
  <si>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</si>
  <si>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</si>
  <si>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</si>
  <si>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</si>
  <si>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</si>
  <si>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</si>
  <si>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</si>
  <si>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</si>
  <si>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</si>
  <si>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</si>
  <si>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</si>
  <si>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</si>
  <si>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</si>
  <si>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</si>
  <si>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</si>
  <si>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</si>
  <si>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</si>
  <si>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</si>
  <si>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</si>
  <si>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</si>
  <si>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</si>
  <si>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</si>
  <si>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</si>
  <si>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</si>
  <si>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</si>
  <si>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</si>
  <si>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</si>
  <si>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</si>
  <si>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</si>
  <si>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</si>
  <si>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</si>
  <si>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</si>
  <si>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</si>
  <si>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</si>
  <si>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</si>
  <si>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</si>
  <si>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</si>
  <si>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</si>
  <si>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</si>
  <si>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</si>
  <si>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</si>
  <si>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</si>
  <si>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</si>
  <si>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</si>
  <si>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</si>
  <si>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</si>
  <si>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</si>
  <si>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</si>
  <si>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</si>
  <si>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</si>
  <si>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</si>
  <si>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</si>
  <si>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</si>
  <si>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</si>
  <si>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</si>
  <si>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</si>
  <si>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</si>
  <si>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</si>
  <si>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</si>
  <si>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</si>
  <si>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</si>
  <si>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</si>
  <si>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</si>
  <si>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</si>
  <si>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</si>
  <si>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</si>
  <si>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</si>
  <si>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</si>
  <si>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</si>
  <si>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</si>
  <si>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</si>
  <si>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</si>
  <si>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</si>
  <si>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</si>
  <si>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</si>
  <si>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</si>
  <si>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</si>
  <si>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</si>
  <si>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</si>
  <si>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</si>
  <si>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</si>
  <si>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</si>
  <si>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</si>
  <si>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</si>
  <si>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</si>
  <si>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</si>
  <si>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</si>
  <si>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</si>
  <si>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</si>
  <si>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</si>
  <si>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</si>
  <si>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</si>
  <si>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</si>
  <si>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</si>
  <si>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</si>
  <si>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</si>
  <si>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</si>
  <si>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</si>
  <si>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</si>
  <si>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</si>
  <si>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</si>
  <si>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</si>
  <si>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</si>
  <si>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</si>
  <si>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</si>
  <si>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</si>
  <si>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</si>
  <si>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</si>
  <si>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</si>
  <si>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</si>
  <si>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</si>
  <si>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</si>
  <si>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</si>
  <si>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</si>
  <si>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</si>
  <si>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</si>
  <si>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</si>
  <si>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</si>
  <si>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</si>
  <si>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</si>
  <si>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</si>
  <si>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</si>
  <si>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</si>
  <si>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</si>
  <si>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</si>
  <si>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</si>
  <si>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</si>
  <si>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</si>
  <si>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</si>
  <si>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</si>
  <si>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</si>
  <si>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</si>
  <si>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</si>
  <si>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</si>
  <si>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</si>
  <si>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</si>
  <si>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</si>
  <si>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</si>
  <si>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</si>
  <si>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</si>
  <si>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</si>
  <si>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</si>
  <si>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</si>
  <si>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</si>
  <si>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</si>
  <si>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</si>
  <si>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</si>
  <si>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</si>
  <si>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</si>
  <si>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</si>
  <si>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</si>
  <si>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</si>
  <si>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</si>
  <si>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</si>
  <si>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</si>
  <si>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</si>
  <si>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</si>
  <si>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</si>
  <si>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</si>
  <si>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</si>
  <si>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</si>
  <si>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</si>
  <si>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</si>
  <si>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</si>
  <si>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</si>
  <si>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</si>
  <si>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</si>
  <si>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</si>
  <si>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</si>
  <si>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</si>
  <si>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</si>
  <si>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</si>
  <si>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</si>
  <si>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</si>
  <si>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</si>
  <si>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</si>
  <si>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</si>
  <si>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</si>
  <si>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</si>
  <si>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</si>
  <si>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</si>
  <si>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</si>
  <si>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</si>
  <si>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</si>
  <si>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</si>
  <si>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</si>
  <si>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</si>
  <si>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</si>
  <si>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</si>
  <si>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</si>
  <si>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</si>
  <si>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</si>
  <si>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</si>
  <si>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</si>
  <si>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</si>
  <si>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</si>
  <si>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</si>
  <si>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</si>
  <si>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</si>
  <si>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</si>
  <si>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</si>
  <si>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</si>
  <si>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</si>
  <si>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</si>
  <si>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</si>
  <si>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</si>
  <si>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</si>
  <si>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</si>
  <si>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</si>
  <si>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</si>
  <si>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</si>
  <si>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</si>
  <si>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</si>
  <si>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</si>
  <si>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</si>
  <si>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</si>
  <si>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</si>
  <si>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</si>
  <si>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</si>
  <si>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</si>
  <si>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</si>
  <si>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</si>
  <si>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</si>
  <si>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</si>
  <si>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</si>
  <si>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</si>
  <si>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</si>
  <si>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</si>
  <si>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</si>
  <si>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</si>
  <si>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</si>
  <si>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</si>
  <si>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</si>
  <si>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</si>
  <si>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</si>
  <si>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</si>
  <si>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</si>
  <si>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</si>
  <si>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</si>
  <si>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</si>
  <si>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</si>
  <si>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</si>
  <si>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</si>
  <si>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</si>
  <si>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</si>
  <si>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</si>
  <si>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</si>
  <si>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</si>
  <si>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</si>
  <si>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</si>
  <si>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</si>
  <si>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</si>
  <si>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</si>
  <si>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</si>
  <si>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</si>
  <si>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</si>
  <si>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</si>
  <si>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</si>
  <si>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</si>
  <si>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</si>
  <si>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</si>
  <si>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</si>
  <si>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</si>
  <si>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</si>
  <si>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</si>
  <si>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</si>
  <si>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</si>
  <si>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</si>
  <si>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</si>
  <si>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</si>
  <si>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</si>
  <si>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</si>
  <si>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</si>
  <si>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</si>
  <si>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</si>
  <si>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</si>
  <si>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</si>
  <si>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</si>
  <si>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</si>
  <si>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</si>
  <si>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</si>
  <si>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</si>
  <si>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</si>
  <si>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</si>
  <si>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</si>
  <si>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</si>
  <si>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</si>
  <si>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</si>
  <si>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</si>
  <si>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</si>
  <si>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</si>
  <si>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</si>
  <si>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</si>
  <si>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</si>
  <si>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</si>
  <si>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</si>
  <si>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</si>
  <si>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</si>
  <si>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</si>
  <si>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</si>
  <si>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</si>
  <si>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</si>
  <si>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</si>
  <si>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</si>
  <si>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</si>
  <si>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</si>
  <si>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</si>
  <si>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</si>
  <si>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</si>
  <si>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</si>
  <si>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</si>
  <si>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</si>
  <si>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</si>
  <si>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</si>
  <si>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</si>
  <si>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</si>
  <si>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</si>
  <si>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</si>
  <si>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</si>
  <si>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</si>
  <si>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</si>
  <si>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</si>
  <si>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</si>
  <si>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</si>
  <si>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</si>
  <si>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</si>
  <si>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</si>
  <si>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</si>
  <si>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</si>
  <si>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</si>
  <si>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</si>
  <si>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</si>
  <si>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</si>
  <si>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</si>
  <si>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</si>
  <si>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</si>
  <si>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</si>
  <si>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</si>
  <si>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</si>
  <si>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</si>
  <si>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</si>
  <si>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</si>
  <si>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</si>
  <si>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</si>
  <si>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</si>
  <si>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</si>
  <si>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</si>
  <si>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</si>
  <si>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</si>
  <si>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</si>
  <si>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</si>
  <si>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</si>
  <si>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</si>
  <si>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</si>
  <si>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</si>
  <si>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</si>
  <si>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</si>
  <si>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</si>
  <si>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</si>
  <si>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</si>
  <si>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</si>
  <si>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</si>
  <si>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</si>
  <si>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</si>
  <si>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</si>
  <si>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</si>
  <si>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</si>
  <si>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</si>
  <si>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</si>
  <si>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</si>
  <si>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</si>
  <si>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</si>
  <si>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</si>
  <si>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</si>
  <si>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</si>
  <si>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</si>
  <si>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</si>
  <si>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</si>
  <si>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</si>
  <si>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</si>
  <si>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</si>
  <si>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</si>
  <si>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</si>
  <si>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</si>
  <si>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</si>
  <si>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</si>
  <si>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</si>
  <si>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</si>
  <si>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</si>
  <si>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</si>
  <si>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</si>
  <si>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</si>
  <si>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</si>
  <si>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</si>
  <si>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</si>
  <si>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</si>
  <si>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</si>
  <si>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</si>
  <si>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</si>
  <si>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</si>
  <si>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</si>
  <si>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</si>
  <si>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</si>
  <si>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</si>
  <si>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</si>
  <si>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</si>
  <si>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</si>
  <si>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</si>
  <si>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</si>
  <si>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</si>
  <si>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</si>
  <si>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</si>
  <si>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</si>
  <si>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</si>
  <si>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</si>
  <si>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</si>
  <si>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</si>
  <si>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</si>
  <si>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</si>
  <si>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</si>
  <si>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</si>
  <si>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</si>
  <si>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</si>
  <si>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</si>
  <si>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</si>
  <si>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</si>
  <si>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</si>
  <si>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</si>
  <si>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</si>
  <si>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</si>
  <si>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</si>
  <si>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</si>
  <si>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</si>
  <si>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</si>
  <si>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</si>
  <si>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</si>
  <si>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</si>
  <si>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</si>
  <si>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</si>
  <si>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</si>
  <si>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</si>
  <si>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</si>
  <si>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</si>
  <si>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</si>
  <si>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</si>
  <si>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</si>
  <si>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</si>
  <si>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</si>
  <si>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</si>
  <si>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</si>
  <si>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</si>
  <si>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</si>
  <si>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</si>
  <si>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</si>
  <si>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</si>
  <si>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</si>
  <si>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</si>
  <si>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</si>
  <si>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</si>
  <si>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</si>
  <si>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</si>
  <si>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</si>
  <si>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</si>
  <si>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</si>
  <si>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</si>
  <si>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</si>
  <si>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</si>
  <si>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</si>
  <si>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</si>
  <si>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</si>
  <si>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</si>
  <si>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</si>
  <si>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</si>
  <si>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</si>
  <si>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</si>
  <si>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</si>
  <si>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</si>
  <si>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</si>
  <si>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</si>
  <si>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</si>
  <si>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</si>
  <si>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</si>
  <si>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</si>
  <si>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</si>
  <si>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</si>
  <si>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</si>
  <si>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</si>
  <si>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</si>
  <si>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</si>
  <si>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</si>
  <si>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</si>
  <si>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</si>
  <si>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</si>
  <si>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</si>
  <si>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</si>
  <si>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</si>
  <si>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</si>
  <si>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</si>
  <si>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</si>
  <si>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</si>
  <si>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</si>
  <si>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</si>
  <si>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</si>
  <si>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</si>
  <si>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</si>
  <si>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</si>
  <si>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</si>
  <si>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</si>
  <si>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</si>
  <si>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</si>
  <si>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</si>
  <si>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</si>
  <si>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</si>
  <si>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</si>
  <si>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</si>
  <si>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</si>
  <si>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</si>
  <si>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</si>
  <si>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</si>
  <si>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</si>
  <si>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</si>
  <si>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</si>
  <si>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</si>
  <si>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</si>
  <si>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</si>
  <si>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</si>
  <si>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</si>
  <si>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</si>
  <si>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</si>
  <si>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</si>
  <si>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</si>
  <si>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</si>
  <si>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</si>
  <si>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</si>
  <si>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</si>
  <si>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</si>
  <si>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</si>
  <si>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</si>
  <si>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</si>
  <si>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</si>
  <si>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</si>
  <si>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</si>
  <si>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</si>
  <si>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</si>
  <si>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</si>
  <si>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</si>
  <si>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</si>
  <si>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</si>
  <si>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</si>
  <si>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</si>
  <si>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</si>
  <si>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</si>
  <si>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</si>
  <si>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</si>
  <si>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</si>
  <si>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</si>
  <si>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</si>
  <si>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</si>
  <si>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</si>
  <si>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</si>
  <si>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</si>
  <si>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</si>
  <si>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</si>
  <si>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</si>
  <si>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</si>
  <si>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</si>
  <si>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</si>
  <si>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</si>
  <si>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</si>
  <si>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</si>
  <si>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</si>
  <si>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</si>
  <si>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</si>
  <si>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</si>
  <si>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</si>
  <si>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</si>
  <si>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</si>
  <si>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</si>
  <si>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</si>
  <si>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</si>
  <si>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</si>
  <si>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</si>
  <si>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</si>
  <si>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</si>
  <si>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</si>
  <si>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</si>
  <si>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</si>
  <si>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</si>
  <si>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</si>
  <si>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</si>
  <si>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</si>
  <si>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</si>
  <si>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</si>
  <si>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</si>
  <si>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</si>
  <si>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</si>
  <si>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</si>
  <si>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</si>
  <si>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</si>
  <si>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</si>
  <si>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</si>
  <si>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</si>
  <si>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</si>
  <si>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</si>
  <si>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</si>
  <si>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</si>
  <si>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</si>
  <si>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</si>
  <si>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</si>
  <si>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</si>
  <si>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</si>
  <si>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</si>
  <si>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</si>
  <si>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</si>
  <si>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</si>
  <si>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</si>
  <si>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</si>
  <si>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</si>
  <si>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</si>
  <si>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</si>
  <si>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</si>
  <si>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</si>
  <si>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</si>
  <si>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</si>
  <si>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</si>
  <si>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</si>
  <si>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</si>
  <si>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</si>
  <si>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</si>
  <si>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</si>
  <si>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</si>
  <si>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</si>
  <si>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</si>
  <si>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</si>
  <si>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</si>
  <si>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</si>
  <si>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</si>
  <si>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</si>
  <si>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</si>
  <si>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</si>
  <si>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</si>
  <si>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</si>
  <si>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</si>
  <si>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</si>
  <si>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</si>
  <si>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</si>
  <si>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</si>
  <si>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</si>
  <si>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</si>
  <si>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</si>
  <si>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</si>
  <si>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</si>
  <si>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</si>
  <si>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</si>
  <si>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</si>
  <si>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</si>
  <si>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</si>
  <si>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</si>
  <si>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</si>
  <si>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</si>
  <si>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</si>
  <si>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</si>
  <si>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</si>
  <si>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</si>
  <si>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</si>
  <si>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</si>
  <si>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</si>
  <si>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</si>
  <si>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</si>
  <si>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</si>
  <si>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</si>
  <si>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</si>
  <si>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</si>
  <si>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</si>
  <si>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</si>
  <si>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</si>
  <si>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</si>
  <si>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</si>
  <si>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</si>
  <si>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</si>
  <si>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</si>
  <si>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</si>
  <si>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</si>
  <si>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</si>
  <si>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</si>
  <si>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</si>
  <si>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</si>
  <si>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</si>
  <si>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</si>
  <si>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</si>
  <si>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</si>
  <si>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</si>
  <si>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</si>
  <si>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</si>
  <si>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</si>
  <si>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</si>
  <si>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</si>
  <si>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</si>
  <si>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</si>
  <si>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</si>
  <si>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</si>
  <si>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</si>
  <si>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</si>
  <si>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</si>
  <si>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</si>
  <si>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</si>
  <si>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</si>
  <si>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</si>
  <si>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</si>
  <si>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</si>
  <si>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</si>
  <si>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</si>
  <si>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</si>
  <si>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</si>
  <si>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</si>
  <si>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</si>
  <si>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</si>
  <si>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</si>
  <si>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</si>
  <si>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</si>
  <si>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</si>
  <si>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</si>
  <si>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</si>
  <si>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</si>
  <si>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</si>
  <si>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</si>
  <si>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</si>
  <si>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</si>
  <si>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</si>
  <si>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</si>
  <si>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</si>
  <si>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</si>
  <si>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</si>
  <si>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</si>
  <si>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</si>
  <si>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</si>
  <si>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</si>
  <si>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</si>
  <si>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</si>
  <si>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</si>
  <si>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</si>
  <si>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</si>
  <si>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</si>
  <si>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</si>
  <si>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</si>
  <si>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</si>
  <si>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</si>
  <si>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</si>
  <si>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</si>
  <si>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</si>
  <si>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</si>
  <si>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</si>
  <si>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</si>
  <si>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</si>
  <si>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</si>
  <si>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</si>
  <si>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</si>
  <si>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</si>
  <si>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</si>
  <si>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</si>
  <si>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</si>
  <si>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</si>
  <si>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</si>
  <si>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</si>
  <si>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</si>
  <si>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</si>
  <si>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</si>
  <si>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</si>
  <si>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</si>
  <si>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</si>
  <si>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</si>
  <si>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</si>
  <si>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</si>
  <si>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</si>
  <si>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</si>
  <si>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</si>
  <si>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</si>
  <si>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</si>
  <si>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</si>
  <si>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</si>
  <si>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</si>
  <si>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</si>
  <si>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</si>
  <si>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</si>
  <si>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</si>
  <si>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</si>
  <si>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</si>
  <si>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</si>
  <si>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</si>
  <si>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</si>
  <si>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</si>
  <si>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</si>
  <si>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</si>
  <si>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</si>
  <si>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</si>
  <si>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</si>
  <si>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</si>
  <si>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</si>
  <si>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</si>
  <si>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</si>
  <si>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</si>
  <si>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</si>
  <si>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</si>
  <si>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</si>
  <si>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</si>
  <si>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</si>
  <si>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</si>
  <si>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</si>
  <si>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</si>
  <si>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</si>
  <si>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</si>
  <si>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</si>
  <si>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</si>
  <si>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</si>
  <si>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</si>
  <si>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</si>
  <si>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</si>
  <si>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</si>
  <si>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</si>
  <si>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</si>
  <si>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</si>
  <si>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</si>
  <si>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</si>
  <si>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</si>
  <si>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</si>
  <si>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</si>
  <si>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</si>
  <si>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</si>
  <si>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</si>
  <si>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</si>
  <si>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</si>
  <si>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</si>
  <si>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</si>
  <si>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</si>
  <si>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</si>
  <si>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</si>
  <si>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</si>
  <si>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</si>
  <si>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</si>
  <si>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</si>
  <si>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</si>
  <si>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</si>
  <si>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</si>
  <si>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</si>
  <si>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</si>
  <si>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</si>
  <si>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</si>
  <si>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</si>
  <si>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</si>
  <si>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</si>
  <si>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</si>
  <si>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</si>
  <si>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</si>
  <si>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</si>
  <si>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</si>
  <si>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</si>
  <si>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</si>
  <si>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</si>
  <si>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</si>
  <si>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</si>
  <si>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</si>
  <si>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</si>
  <si>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</si>
  <si>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</si>
  <si>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</si>
  <si>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</si>
  <si>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</si>
  <si>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</si>
  <si>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</si>
  <si>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</si>
  <si>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</si>
  <si>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</si>
  <si>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</si>
  <si>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</si>
  <si>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</si>
  <si>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</si>
  <si>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</si>
  <si>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</si>
  <si>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</si>
  <si>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</si>
  <si>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</si>
  <si>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</si>
  <si>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</si>
  <si>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</si>
  <si>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</si>
  <si>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</si>
  <si>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</si>
  <si>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</si>
  <si>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</si>
  <si>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</si>
  <si>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</si>
  <si>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</si>
  <si>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</si>
  <si>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</si>
  <si>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</si>
  <si>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</si>
  <si>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</si>
  <si>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</si>
  <si>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</si>
  <si>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</si>
  <si>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</si>
  <si>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</si>
  <si>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</si>
  <si>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</si>
  <si>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</si>
  <si>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</si>
  <si>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</si>
  <si>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</si>
  <si>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</si>
  <si>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</si>
  <si>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</si>
  <si>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</si>
  <si>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</si>
  <si>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</si>
  <si>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</si>
  <si>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</si>
  <si>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</si>
  <si>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</si>
  <si>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</si>
  <si>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</si>
  <si>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</si>
  <si>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</si>
  <si>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</si>
  <si>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</si>
  <si>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</si>
  <si>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</si>
  <si>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</si>
  <si>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</si>
  <si>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</si>
  <si>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</si>
  <si>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</si>
  <si>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</si>
  <si>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</si>
  <si>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</si>
  <si>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</si>
  <si>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</si>
  <si>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</si>
  <si>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</si>
  <si>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</si>
  <si>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</si>
  <si>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</si>
  <si>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</si>
  <si>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</si>
  <si>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</si>
  <si>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</si>
  <si>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</si>
  <si>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</si>
  <si>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</si>
  <si>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</si>
  <si>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</si>
  <si>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</si>
  <si>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</si>
  <si>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</si>
  <si>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</si>
  <si>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</si>
  <si>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</si>
  <si>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</si>
  <si>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</si>
  <si>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</si>
  <si>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</si>
  <si>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</si>
  <si>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</si>
  <si>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</si>
  <si>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</si>
  <si>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</si>
  <si>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</si>
  <si>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</si>
  <si>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</si>
  <si>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</si>
  <si>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</si>
  <si>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</si>
  <si>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</si>
  <si>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</si>
  <si>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</si>
  <si>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</si>
  <si>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</si>
  <si>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</si>
  <si>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</si>
  <si>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</si>
  <si>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</si>
  <si>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</si>
  <si>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</si>
  <si>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</si>
  <si>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</si>
  <si>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</si>
  <si>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</si>
  <si>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</si>
  <si>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</si>
  <si>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</si>
  <si>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</si>
  <si>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</si>
  <si>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</si>
  <si>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</si>
  <si>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</si>
  <si>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</si>
  <si>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</si>
  <si>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</si>
  <si>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</si>
  <si>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</si>
  <si>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</si>
  <si>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</si>
  <si>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</si>
  <si>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</si>
  <si>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</si>
  <si>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</si>
  <si>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</si>
  <si>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</si>
  <si>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</si>
  <si>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</si>
  <si>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</si>
  <si>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</si>
  <si>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</si>
  <si>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</si>
  <si>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</si>
  <si>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</si>
  <si>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</si>
  <si>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</si>
  <si>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</si>
  <si>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</si>
  <si>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</si>
  <si>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</si>
  <si>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</si>
  <si>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</si>
  <si>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</si>
  <si>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</si>
  <si>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</si>
  <si>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</si>
  <si>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</si>
  <si>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</si>
  <si>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</si>
  <si>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</si>
  <si>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</si>
  <si>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</si>
  <si>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</si>
  <si>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</si>
  <si>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</si>
  <si>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</si>
  <si>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</si>
  <si>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</si>
  <si>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</si>
  <si>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</si>
  <si>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</si>
  <si>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</si>
  <si>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</si>
  <si>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</si>
  <si>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</si>
  <si>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</si>
  <si>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</si>
  <si>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</si>
  <si>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</si>
  <si>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</si>
  <si>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</si>
  <si>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</si>
  <si>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</si>
  <si>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</si>
  <si>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</si>
  <si>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</si>
  <si>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</si>
  <si>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</si>
  <si>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</si>
  <si>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</si>
  <si>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</si>
  <si>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</si>
  <si>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</si>
  <si>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</si>
  <si>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</si>
  <si>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</si>
  <si>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</si>
  <si>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</si>
  <si>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</si>
  <si>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</si>
  <si>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</si>
  <si>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</si>
  <si>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</si>
  <si>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</si>
  <si>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</si>
  <si>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</si>
  <si>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</si>
  <si>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</si>
  <si>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</si>
  <si>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</si>
  <si>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</si>
  <si>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</si>
  <si>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</si>
  <si>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</si>
  <si>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</si>
  <si>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</si>
  <si>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</si>
  <si>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</si>
  <si>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</si>
  <si>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</si>
  <si>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</si>
  <si>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</si>
  <si>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</si>
  <si>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</si>
  <si>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</si>
  <si>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</si>
  <si>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</si>
  <si>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</si>
  <si>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</si>
  <si>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</si>
  <si>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</si>
  <si>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</si>
  <si>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</si>
  <si>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</si>
  <si>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</si>
  <si>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</si>
  <si>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</si>
  <si>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</si>
  <si>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</si>
  <si>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</si>
  <si>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</si>
  <si>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</si>
  <si>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</si>
  <si>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</si>
  <si>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</si>
  <si>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</si>
  <si>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</si>
  <si>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</si>
  <si>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</si>
  <si>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</si>
  <si>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</si>
  <si>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</si>
  <si>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</si>
  <si>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</si>
  <si>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</si>
  <si>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</si>
  <si>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</si>
  <si>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</si>
  <si>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</si>
  <si>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</si>
  <si>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</si>
  <si>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</si>
  <si>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</si>
  <si>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</si>
  <si>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</si>
  <si>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</si>
  <si>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</si>
  <si>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</si>
  <si>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</si>
  <si>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</si>
  <si>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</si>
  <si>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</si>
  <si>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</si>
  <si>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</si>
  <si>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</si>
  <si>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</si>
  <si>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</si>
  <si>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</si>
  <si>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</si>
  <si>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</si>
  <si>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</si>
  <si>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</si>
  <si>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</si>
  <si>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</si>
  <si>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</si>
  <si>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</si>
  <si>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</si>
  <si>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</si>
  <si>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</si>
  <si>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</si>
  <si>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</si>
  <si>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</si>
  <si>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</si>
  <si>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</si>
  <si>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</si>
  <si>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</si>
  <si>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</si>
  <si>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</si>
  <si>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</si>
  <si>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</si>
  <si>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</si>
  <si>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</si>
  <si>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</si>
  <si>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</si>
  <si>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</si>
  <si>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</si>
  <si>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</si>
  <si>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</si>
  <si>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</si>
  <si>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</si>
  <si>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</si>
  <si>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</si>
  <si>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</si>
  <si>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</si>
  <si>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</si>
  <si>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</si>
  <si>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</si>
  <si>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</si>
  <si>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</si>
  <si>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</si>
  <si>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</si>
  <si>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</si>
  <si>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</si>
  <si>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</si>
  <si>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</si>
  <si>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</si>
  <si>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</si>
  <si>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</si>
  <si>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</si>
  <si>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</si>
  <si>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</si>
  <si>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</si>
  <si>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</si>
  <si>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</si>
  <si>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</si>
  <si>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</si>
  <si>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</si>
  <si>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</si>
  <si>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</si>
  <si>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</si>
  <si>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</si>
  <si>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</si>
  <si>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</si>
  <si>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</si>
  <si>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</si>
  <si>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</si>
  <si>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</si>
  <si>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</si>
  <si>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</si>
  <si>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</si>
  <si>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</si>
  <si>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</si>
  <si>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</si>
  <si>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</si>
  <si>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</si>
  <si>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</si>
  <si>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</si>
  <si>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</si>
  <si>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</si>
  <si>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</si>
  <si>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</si>
  <si>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</si>
  <si>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</si>
  <si>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</si>
  <si>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</si>
  <si>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</si>
  <si>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</si>
  <si>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</si>
  <si>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</si>
  <si>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</si>
  <si>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</si>
  <si>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</si>
  <si>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</si>
  <si>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</si>
  <si>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</si>
  <si>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</si>
  <si>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</si>
  <si>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</si>
  <si>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</si>
  <si>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</si>
  <si>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</si>
  <si>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</si>
  <si>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</si>
  <si>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</si>
  <si>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</si>
  <si>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</si>
  <si>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</si>
  <si>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</si>
  <si>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</si>
  <si>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</si>
  <si>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</si>
  <si>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</si>
  <si>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</si>
  <si>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</si>
  <si>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</si>
  <si>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</si>
  <si>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</si>
  <si>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</si>
  <si>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</si>
  <si>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</si>
  <si>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</si>
  <si>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</si>
  <si>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</si>
  <si>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</si>
  <si>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</si>
  <si>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</si>
  <si>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</si>
  <si>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</si>
  <si>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</si>
  <si>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</si>
  <si>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</si>
  <si>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</si>
  <si>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</si>
  <si>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</si>
  <si>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</si>
  <si>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</si>
  <si>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</si>
  <si>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</si>
  <si>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</si>
  <si>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</si>
  <si>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</si>
  <si>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</si>
  <si>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</si>
  <si>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</si>
  <si>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</si>
  <si>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</si>
  <si>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</si>
  <si>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</si>
  <si>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</si>
  <si>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</si>
  <si>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</si>
  <si>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</si>
  <si>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</si>
  <si>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</si>
  <si>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</si>
  <si>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</si>
  <si>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</si>
  <si>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</si>
  <si>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</si>
  <si>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</si>
  <si>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</si>
  <si>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</si>
  <si>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</si>
  <si>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</si>
  <si>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</si>
  <si>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</si>
  <si>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</si>
  <si>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</si>
  <si>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</si>
  <si>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</si>
  <si>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</si>
  <si>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</si>
  <si>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</si>
  <si>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</si>
  <si>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</si>
  <si>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</si>
  <si>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</si>
  <si>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</si>
  <si>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</si>
  <si>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</si>
  <si>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</si>
  <si>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</si>
  <si>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</si>
  <si>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</si>
  <si>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</si>
  <si>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</si>
  <si>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</si>
  <si>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</si>
  <si>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</si>
  <si>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</si>
  <si>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</si>
  <si>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</si>
  <si>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</si>
  <si>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</si>
  <si>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</si>
  <si>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</si>
  <si>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</si>
  <si>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</si>
  <si>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</si>
  <si>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</si>
  <si>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</si>
  <si>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</si>
  <si>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</si>
  <si>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</si>
  <si>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</si>
  <si>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</si>
  <si>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</si>
  <si>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</si>
  <si>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</si>
  <si>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</si>
  <si>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</si>
  <si>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</si>
  <si>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</si>
  <si>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</si>
  <si>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</si>
  <si>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</si>
  <si>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</si>
  <si>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</si>
  <si>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</si>
  <si>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</si>
  <si>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</si>
  <si>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</si>
  <si>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</si>
  <si>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</si>
  <si>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</si>
  <si>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</si>
  <si>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</si>
  <si>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</si>
  <si>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</si>
  <si>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</si>
  <si>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</si>
  <si>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</si>
  <si>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</si>
  <si>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</si>
  <si>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</si>
  <si>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</si>
  <si>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</si>
  <si>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</si>
  <si>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</si>
  <si>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</si>
  <si>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</si>
  <si>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</si>
  <si>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</si>
  <si>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</si>
  <si>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</si>
  <si>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</si>
  <si>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</si>
  <si>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</si>
  <si>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</si>
  <si>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</si>
  <si>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</si>
  <si>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</si>
  <si>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</si>
  <si>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</si>
  <si>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</si>
  <si>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</si>
  <si>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</si>
  <si>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</si>
  <si>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</si>
  <si>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</si>
  <si>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</si>
  <si>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</si>
  <si>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</si>
  <si>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</si>
  <si>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</si>
  <si>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</si>
  <si>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</si>
  <si>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</si>
  <si>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</si>
  <si>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</si>
  <si>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</si>
  <si>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</si>
  <si>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</si>
  <si>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</si>
  <si>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</si>
  <si>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</si>
  <si>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</si>
  <si>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</si>
  <si>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</si>
  <si>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</si>
  <si>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</si>
  <si>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</si>
  <si>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</si>
  <si>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</si>
  <si>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</si>
  <si>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</si>
  <si>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</si>
  <si>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</si>
  <si>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</si>
  <si>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</si>
  <si>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</si>
  <si>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</si>
  <si>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</si>
  <si>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</si>
  <si>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</si>
  <si>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</si>
  <si>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</si>
  <si>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</si>
  <si>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</si>
  <si>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</si>
  <si>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</si>
  <si>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</si>
  <si>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</si>
  <si>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</si>
  <si>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</si>
  <si>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</si>
  <si>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</si>
  <si>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</si>
  <si>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</si>
  <si>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</si>
  <si>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</si>
  <si>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</si>
  <si>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</si>
  <si>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</si>
  <si>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</si>
  <si>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</si>
  <si>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</si>
  <si>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</si>
  <si>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</si>
  <si>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</si>
  <si>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</si>
  <si>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</si>
  <si>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</si>
  <si>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</si>
  <si>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</si>
  <si>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</si>
  <si>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</si>
  <si>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</si>
  <si>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</si>
  <si>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</si>
  <si>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</si>
  <si>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</si>
  <si>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</si>
  <si>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</si>
  <si>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</si>
  <si>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</si>
  <si>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</si>
  <si>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</si>
  <si>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</si>
  <si>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</si>
  <si>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</si>
  <si>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</si>
  <si>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</si>
  <si>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</si>
  <si>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</si>
  <si>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</si>
  <si>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</si>
  <si>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</si>
  <si>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</si>
  <si>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</si>
  <si>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</si>
  <si>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</si>
  <si>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</si>
  <si>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</si>
  <si>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</si>
  <si>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</si>
  <si>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</si>
  <si>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</si>
  <si>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</si>
  <si>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</si>
  <si>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</si>
  <si>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</si>
  <si>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</si>
  <si>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</si>
  <si>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</si>
  <si>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</si>
  <si>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</si>
  <si>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</si>
  <si>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</si>
  <si>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</si>
  <si>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</si>
  <si>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</si>
  <si>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</si>
  <si>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</si>
  <si>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</si>
  <si>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</si>
  <si>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</si>
  <si>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</si>
  <si>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</si>
  <si>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</si>
  <si>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</si>
  <si>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</si>
  <si>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</si>
  <si>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</si>
  <si>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</si>
  <si>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</si>
  <si>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</si>
  <si>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</si>
  <si>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</si>
  <si>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</si>
  <si>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</si>
  <si>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</si>
  <si>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</si>
  <si>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</si>
  <si>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</si>
  <si>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</si>
  <si>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</si>
  <si>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</si>
  <si>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</si>
  <si>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</si>
  <si>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</si>
  <si>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</si>
  <si>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</si>
  <si>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</si>
  <si>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</si>
  <si>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</si>
  <si>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</si>
  <si>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</si>
  <si>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</si>
  <si>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</si>
  <si>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</si>
  <si>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</si>
  <si>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</si>
  <si>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</si>
  <si>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</si>
  <si>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</si>
  <si>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</si>
  <si>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</si>
  <si>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</si>
  <si>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</si>
  <si>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</si>
  <si>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</si>
  <si>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</si>
  <si>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</si>
  <si>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</si>
  <si>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</si>
  <si>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</si>
  <si>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</si>
  <si>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</si>
  <si>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</si>
  <si>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</si>
  <si>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</si>
  <si>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</si>
  <si>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</si>
  <si>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</si>
  <si>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</si>
  <si>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</si>
  <si>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</si>
  <si>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</si>
  <si>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</si>
  <si>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</si>
  <si>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</si>
  <si>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</si>
  <si>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</si>
  <si>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</si>
  <si>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</si>
  <si>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</si>
  <si>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</si>
  <si>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</si>
  <si>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</si>
  <si>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</si>
  <si>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</si>
  <si>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</si>
  <si>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</si>
  <si>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</si>
  <si>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</si>
  <si>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</si>
  <si>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</si>
  <si>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</si>
  <si>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</si>
  <si>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</si>
  <si>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</si>
  <si>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</si>
  <si>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</si>
  <si>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</si>
  <si>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</si>
  <si>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</si>
  <si>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</si>
  <si>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</si>
  <si>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</si>
  <si>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</si>
  <si>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</si>
  <si>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</si>
  <si>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</si>
  <si>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</si>
  <si>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</si>
  <si>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</si>
  <si>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</si>
  <si>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</si>
  <si>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</si>
  <si>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</si>
  <si>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</si>
  <si>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</si>
  <si>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</si>
  <si>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</si>
  <si>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</si>
  <si>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</si>
  <si>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</si>
  <si>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</si>
  <si>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</si>
  <si>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</si>
  <si>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</si>
  <si>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</si>
  <si>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</si>
  <si>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</si>
  <si>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</si>
  <si>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</si>
  <si>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</si>
  <si>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</si>
  <si>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</si>
  <si>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</si>
  <si>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</si>
  <si>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</si>
  <si>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</si>
  <si>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</si>
  <si>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</si>
  <si>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</si>
  <si>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</si>
  <si>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</si>
  <si>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</si>
  <si>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</si>
  <si>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</si>
  <si>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</si>
  <si>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</si>
  <si>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</si>
  <si>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</si>
  <si>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</si>
  <si>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</si>
  <si>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</si>
  <si>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</si>
  <si>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</si>
  <si>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</si>
  <si>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</si>
  <si>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</si>
  <si>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</si>
  <si>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</si>
  <si>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</si>
  <si>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</si>
  <si>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</si>
  <si>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</si>
  <si>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</si>
  <si>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</si>
  <si>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</si>
  <si>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</si>
  <si>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</si>
  <si>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</si>
  <si>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</si>
  <si>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</si>
  <si>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</si>
  <si>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</si>
  <si>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</si>
  <si>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</si>
  <si>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</si>
  <si>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</si>
  <si>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</si>
  <si>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</si>
  <si>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</si>
  <si>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</si>
  <si>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</si>
  <si>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</si>
  <si>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</si>
  <si>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</si>
  <si>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</si>
  <si>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</si>
  <si>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</si>
  <si>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</si>
  <si>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</si>
  <si>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</si>
  <si>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</si>
  <si>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</si>
  <si>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</si>
  <si>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</si>
  <si>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</si>
  <si>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</si>
  <si>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</si>
  <si>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</si>
  <si>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</si>
  <si>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</si>
  <si>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</si>
  <si>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</si>
  <si>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</si>
  <si>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</si>
  <si>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</si>
  <si>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</si>
  <si>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</si>
  <si>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</si>
  <si>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</si>
  <si>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</si>
  <si>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</si>
  <si>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</si>
  <si>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</si>
  <si>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</si>
  <si>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</si>
  <si>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</si>
  <si>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</si>
  <si>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</si>
  <si>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</si>
  <si>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</si>
  <si>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</si>
  <si>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</si>
  <si>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</si>
  <si>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</si>
  <si>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</si>
  <si>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</si>
  <si>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</si>
  <si>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</si>
  <si>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</si>
  <si>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</si>
  <si>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</si>
  <si>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</si>
  <si>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</si>
  <si>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</si>
  <si>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</si>
  <si>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</si>
  <si>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</si>
  <si>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</si>
  <si>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</si>
  <si>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</si>
  <si>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</si>
  <si>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</si>
  <si>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</si>
  <si>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</si>
  <si>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</si>
  <si>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</si>
  <si>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</si>
  <si>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</si>
  <si>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</si>
  <si>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</si>
  <si>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</si>
  <si>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</si>
  <si>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</si>
  <si>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</si>
  <si>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</si>
  <si>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</si>
  <si>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</si>
  <si>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</si>
  <si>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</si>
  <si>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</si>
  <si>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</si>
  <si>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</si>
  <si>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</si>
  <si>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</si>
  <si>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</si>
  <si>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</si>
  <si>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</si>
  <si>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</si>
  <si>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</si>
  <si>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</si>
  <si>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</si>
  <si>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</si>
  <si>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</si>
  <si>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</si>
  <si>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</si>
  <si>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</si>
  <si>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</si>
  <si>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</si>
  <si>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</si>
  <si>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</si>
  <si>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</si>
  <si>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</si>
  <si>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</si>
  <si>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</si>
  <si>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</si>
  <si>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</si>
  <si>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</si>
  <si>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</si>
  <si>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</si>
  <si>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</si>
  <si>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</si>
  <si>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</si>
  <si>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</si>
  <si>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</si>
  <si>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</si>
  <si>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</si>
  <si>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</si>
  <si>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</si>
  <si>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</si>
  <si>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</si>
  <si>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</si>
  <si>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</si>
  <si>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</si>
  <si>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</si>
  <si>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</si>
  <si>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</si>
  <si>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</si>
  <si>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</si>
  <si>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</si>
  <si>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</si>
  <si>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</si>
  <si>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</si>
  <si>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</si>
  <si>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</si>
  <si>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</si>
  <si>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</si>
  <si>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</si>
  <si>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</si>
  <si>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</si>
  <si>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</si>
  <si>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</si>
  <si>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</si>
  <si>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</si>
  <si>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</si>
  <si>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</si>
  <si>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</si>
  <si>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</si>
  <si>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</si>
  <si>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</si>
  <si>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</si>
  <si>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</si>
  <si>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</si>
  <si>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</si>
  <si>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</si>
  <si>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</si>
  <si>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</si>
  <si>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</si>
  <si>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</si>
  <si>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</si>
  <si>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</si>
  <si>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</si>
  <si>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</si>
  <si>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</si>
  <si>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</si>
  <si>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</si>
  <si>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</si>
  <si>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</si>
  <si>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</si>
  <si>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</si>
  <si>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</si>
  <si>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</si>
  <si>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</si>
  <si>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</si>
  <si>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</si>
  <si>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</si>
  <si>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</si>
  <si>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</si>
  <si>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</si>
  <si>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</si>
  <si>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</si>
  <si>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</si>
  <si>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</si>
  <si>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</si>
  <si>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</si>
  <si>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</si>
  <si>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</si>
  <si>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</si>
  <si>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</si>
  <si>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</si>
  <si>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</si>
  <si>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</si>
  <si>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</si>
  <si>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</si>
  <si>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</si>
  <si>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</si>
  <si>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</si>
  <si>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</si>
  <si>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</si>
  <si>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</si>
  <si>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</si>
  <si>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</si>
  <si>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</si>
  <si>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</si>
  <si>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</si>
  <si>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</si>
  <si>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</si>
  <si>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</si>
  <si>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</si>
  <si>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</si>
  <si>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</si>
  <si>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</si>
  <si>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</si>
  <si>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</si>
  <si>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</si>
  <si>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</si>
  <si>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</si>
  <si>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</si>
  <si>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</si>
  <si>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</si>
  <si>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</si>
  <si>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</si>
  <si>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</si>
  <si>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</si>
  <si>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</si>
  <si>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</si>
  <si>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</si>
  <si>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</si>
  <si>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</si>
  <si>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</si>
  <si>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</si>
  <si>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</si>
  <si>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</si>
  <si>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</si>
  <si>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</si>
  <si>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</si>
  <si>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</si>
  <si>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</si>
  <si>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</si>
  <si>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</si>
  <si>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</si>
  <si>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</si>
  <si>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</si>
  <si>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</si>
  <si>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</si>
  <si>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</si>
  <si>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</si>
  <si>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</si>
  <si>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</si>
  <si>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</si>
  <si>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</si>
  <si>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</si>
  <si>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</si>
  <si>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</si>
  <si>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</si>
  <si>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</si>
  <si>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</si>
  <si>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</si>
  <si>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</si>
  <si>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</si>
  <si>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</si>
  <si>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</si>
  <si>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</si>
  <si>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</si>
  <si>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</si>
  <si>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</si>
  <si>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</si>
  <si>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</si>
  <si>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</si>
  <si>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</si>
  <si>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</si>
  <si>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</si>
  <si>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</si>
  <si>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</si>
  <si>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</si>
  <si>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</si>
  <si>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</si>
  <si>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</si>
  <si>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</si>
  <si>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</si>
  <si>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</si>
  <si>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</si>
  <si>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</si>
  <si>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</si>
  <si>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</si>
  <si>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</si>
  <si>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</si>
  <si>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</si>
  <si>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</si>
  <si>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</si>
  <si>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</si>
  <si>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</si>
  <si>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</si>
  <si>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</si>
  <si>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</si>
  <si>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</si>
  <si>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</si>
  <si>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</si>
  <si>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</si>
  <si>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</si>
  <si>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</si>
  <si>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</si>
  <si>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</si>
  <si>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</si>
  <si>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</si>
  <si>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</si>
  <si>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</si>
  <si>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</si>
  <si>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</si>
  <si>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</si>
  <si>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</si>
  <si>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</si>
  <si>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</si>
  <si>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</si>
  <si>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</si>
  <si>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</si>
  <si>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</si>
  <si>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</si>
  <si>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</si>
  <si>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</si>
  <si>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</si>
  <si>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</si>
  <si>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</si>
  <si>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</si>
  <si>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</si>
  <si>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</si>
  <si>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</si>
  <si>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</si>
  <si>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</si>
  <si>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</si>
  <si>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</si>
  <si>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</si>
  <si>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</si>
  <si>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</si>
  <si>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</si>
  <si>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</si>
  <si>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</si>
  <si>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</si>
  <si>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</si>
  <si>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</si>
  <si>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</si>
  <si>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</si>
  <si>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</si>
  <si>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</si>
  <si>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</si>
  <si>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</si>
  <si>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</si>
  <si>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</si>
  <si>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</si>
  <si>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</si>
  <si>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</si>
  <si>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</si>
  <si>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</si>
  <si>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</si>
  <si>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</si>
  <si>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</si>
  <si>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</si>
  <si>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</si>
  <si>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</si>
  <si>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</si>
  <si>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</si>
  <si>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</si>
  <si>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</si>
  <si>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</si>
  <si>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</si>
  <si>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</si>
  <si>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</si>
  <si>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</si>
  <si>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</si>
  <si>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</si>
  <si>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</si>
  <si>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</si>
  <si>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</si>
  <si>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</si>
  <si>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</si>
  <si>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</si>
  <si>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</si>
  <si>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</si>
  <si>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</si>
  <si>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</si>
  <si>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</si>
  <si>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</si>
  <si>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</si>
  <si>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</si>
  <si>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</si>
  <si>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</si>
  <si>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</si>
  <si>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</si>
  <si>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</si>
  <si>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</si>
  <si>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</si>
  <si>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</si>
  <si>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</si>
  <si>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</si>
  <si>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</si>
  <si>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</si>
  <si>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</si>
  <si>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</si>
  <si>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</si>
  <si>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</si>
  <si>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</si>
  <si>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</si>
  <si>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</si>
  <si>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</si>
  <si>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</si>
  <si>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</si>
  <si>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</si>
  <si>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</si>
  <si>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</si>
  <si>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</si>
  <si>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</si>
  <si>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</si>
  <si>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</si>
  <si>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</si>
  <si>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</si>
  <si>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</si>
  <si>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</si>
  <si>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</si>
  <si>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</si>
  <si>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</si>
  <si>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</si>
  <si>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</si>
  <si>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</si>
  <si>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</si>
  <si>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</si>
  <si>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</si>
  <si>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</si>
  <si>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</si>
  <si>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</si>
  <si>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</si>
  <si>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</si>
  <si>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</si>
  <si>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</si>
  <si>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</si>
  <si>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</si>
  <si>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</si>
  <si>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</si>
  <si>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</si>
  <si>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</si>
  <si>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</si>
  <si>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</si>
  <si>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</si>
  <si>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</si>
  <si>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</si>
  <si>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</si>
  <si>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</si>
  <si>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</si>
  <si>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</si>
  <si>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</si>
  <si>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</si>
  <si>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</si>
  <si>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</si>
  <si>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</si>
  <si>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</si>
  <si>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</si>
  <si>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</si>
  <si>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</si>
  <si>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</si>
  <si>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</si>
  <si>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</si>
  <si>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</si>
  <si>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</si>
  <si>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</si>
  <si>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</si>
  <si>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</si>
  <si>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</si>
  <si>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</si>
  <si>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</si>
  <si>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</si>
  <si>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</si>
  <si>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</si>
  <si>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</si>
  <si>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</si>
  <si>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</si>
  <si>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</si>
  <si>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</si>
  <si>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</si>
  <si>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</si>
  <si>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</si>
  <si>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</si>
  <si>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</si>
  <si>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</si>
  <si>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</si>
  <si>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</si>
  <si>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</si>
  <si>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</si>
  <si>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</si>
  <si>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</si>
  <si>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</si>
  <si>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</si>
  <si>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</si>
  <si>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</si>
  <si>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</si>
  <si>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</si>
  <si>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</si>
  <si>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</si>
  <si>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</si>
  <si>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</si>
  <si>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</si>
  <si>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</si>
  <si>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</si>
  <si>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</si>
  <si>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</si>
  <si>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</si>
  <si>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</si>
  <si>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</si>
  <si>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</si>
  <si>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</si>
  <si>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</si>
  <si>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</si>
  <si>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</si>
  <si>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</si>
  <si>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</si>
  <si>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</si>
  <si>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</si>
  <si>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</si>
  <si>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</si>
  <si>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</si>
  <si>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</si>
  <si>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</si>
  <si>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</si>
  <si>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</si>
  <si>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</si>
  <si>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</si>
  <si>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</si>
  <si>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</si>
  <si>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</si>
  <si>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</si>
  <si>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</si>
  <si>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</si>
  <si>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</si>
  <si>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</si>
  <si>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</si>
  <si>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</si>
  <si>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</si>
  <si>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</si>
  <si>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</si>
  <si>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</si>
  <si>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</si>
  <si>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</si>
  <si>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</si>
  <si>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</si>
  <si>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</si>
  <si>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</si>
  <si>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</si>
  <si>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</si>
  <si>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</si>
  <si>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</si>
  <si>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</si>
  <si>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</si>
  <si>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</si>
  <si>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</si>
  <si>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</si>
  <si>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</si>
  <si>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</si>
  <si>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</si>
  <si>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</si>
  <si>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</si>
  <si>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</si>
  <si>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</si>
  <si>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</si>
  <si>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</si>
  <si>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</si>
  <si>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</si>
  <si>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</si>
  <si>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</si>
  <si>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</si>
  <si>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</si>
  <si>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</si>
  <si>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</si>
  <si>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</si>
  <si>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</si>
  <si>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</si>
  <si>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</si>
  <si>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</si>
  <si>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</si>
  <si>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</si>
  <si>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</si>
  <si>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</si>
  <si>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</si>
  <si>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</si>
  <si>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</si>
  <si>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</si>
  <si>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</si>
  <si>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</si>
  <si>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</si>
  <si>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</si>
  <si>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</si>
  <si>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</si>
  <si>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</si>
  <si>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</si>
  <si>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</si>
  <si>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</si>
  <si>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</si>
  <si>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</si>
  <si>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</si>
  <si>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</si>
  <si>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</si>
  <si>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</si>
  <si>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</si>
  <si>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</si>
  <si>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</si>
  <si>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</si>
  <si>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</si>
  <si>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</si>
  <si>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</si>
  <si>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</si>
  <si>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</si>
  <si>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</si>
  <si>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</si>
  <si>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</si>
  <si>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</si>
  <si>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</si>
  <si>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</si>
  <si>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</si>
  <si>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</si>
  <si>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</si>
  <si>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</si>
  <si>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</si>
  <si>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</si>
  <si>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</si>
  <si>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</si>
  <si>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</si>
  <si>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</si>
  <si>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</si>
  <si>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</si>
  <si>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</si>
  <si>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</si>
  <si>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</si>
  <si>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</si>
  <si>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</si>
  <si>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</si>
  <si>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</si>
  <si>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</si>
  <si>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</si>
  <si>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</si>
  <si>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</si>
  <si>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</si>
  <si>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</si>
  <si>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</si>
  <si>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</si>
  <si>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</si>
  <si>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</si>
  <si>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</si>
  <si>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</si>
  <si>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</si>
  <si>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</si>
  <si>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</si>
  <si>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</si>
  <si>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</si>
  <si>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</si>
  <si>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</si>
  <si>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</si>
  <si>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</si>
  <si>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</si>
  <si>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</si>
  <si>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</si>
  <si>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</si>
  <si>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</si>
  <si>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</si>
  <si>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</si>
  <si>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</si>
  <si>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</si>
  <si>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</si>
  <si>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</si>
  <si>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</si>
  <si>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</si>
  <si>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</si>
  <si>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</si>
  <si>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</si>
  <si>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</si>
  <si>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</si>
  <si>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</si>
  <si>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</si>
  <si>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</si>
  <si>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</si>
  <si>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</si>
  <si>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</si>
  <si>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</si>
  <si>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</si>
  <si>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</si>
  <si>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</si>
  <si>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</si>
  <si>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</si>
  <si>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</si>
  <si>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</si>
  <si>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</si>
  <si>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</si>
  <si>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</si>
  <si>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</si>
  <si>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</si>
  <si>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</si>
  <si>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</si>
  <si>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</si>
  <si>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</si>
  <si>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</si>
  <si>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</si>
  <si>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</si>
  <si>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</si>
  <si>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</si>
  <si>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</si>
  <si>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</si>
  <si>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</si>
  <si>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</si>
  <si>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</si>
  <si>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</si>
  <si>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</si>
  <si>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</si>
  <si>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</si>
  <si>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</si>
  <si>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</si>
  <si>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</si>
  <si>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</si>
  <si>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</si>
  <si>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</si>
  <si>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</si>
  <si>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</si>
  <si>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</si>
  <si>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</si>
  <si>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</si>
  <si>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</si>
  <si>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</si>
  <si>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</si>
  <si>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</si>
  <si>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</si>
  <si>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</si>
  <si>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</si>
  <si>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</si>
  <si>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</si>
  <si>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</si>
  <si>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</si>
  <si>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</si>
  <si>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</si>
  <si>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</si>
  <si>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</si>
  <si>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</si>
  <si>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</si>
  <si>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</si>
  <si>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</si>
  <si>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</si>
  <si>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</si>
  <si>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</si>
  <si>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</si>
  <si>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</si>
  <si>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</si>
  <si>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</si>
  <si>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</si>
  <si>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</si>
  <si>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</si>
  <si>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</si>
  <si>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</si>
  <si>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</si>
  <si>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</si>
  <si>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</si>
  <si>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</si>
  <si>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</si>
  <si>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</si>
  <si>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</si>
  <si>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</si>
  <si>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</si>
  <si>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</si>
  <si>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</si>
  <si>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</si>
  <si>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</si>
  <si>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</si>
  <si>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</si>
  <si>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</si>
  <si>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</si>
  <si>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</si>
  <si>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</si>
  <si>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</si>
  <si>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</si>
  <si>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</si>
  <si>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</si>
  <si>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</si>
  <si>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</si>
  <si>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</si>
  <si>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</si>
  <si>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</si>
  <si>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</si>
  <si>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</si>
  <si>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</si>
  <si>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</si>
  <si>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</si>
  <si>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</si>
  <si>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</si>
  <si>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</si>
  <si>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</si>
  <si>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</si>
  <si>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</si>
  <si>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</si>
  <si>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</si>
  <si>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</si>
  <si>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</si>
  <si>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</si>
  <si>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</si>
  <si>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</si>
  <si>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</si>
  <si>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</si>
  <si>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</si>
  <si>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</si>
  <si>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</si>
  <si>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</si>
  <si>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</si>
  <si>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</si>
  <si>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</si>
  <si>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</si>
  <si>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</si>
  <si>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</si>
  <si>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</si>
  <si>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</si>
  <si>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</si>
  <si>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</si>
  <si>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</si>
  <si>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</si>
  <si>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</si>
  <si>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</si>
  <si>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</si>
  <si>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</si>
  <si>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</si>
  <si>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</si>
  <si>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</si>
  <si>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</si>
  <si>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</si>
  <si>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</si>
  <si>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</si>
  <si>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</si>
  <si>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</si>
  <si>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</si>
  <si>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</si>
  <si>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</si>
  <si>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</si>
  <si>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</si>
  <si>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</si>
  <si>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</si>
  <si>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</si>
  <si>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</si>
  <si>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</si>
  <si>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</si>
  <si>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</si>
  <si>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</si>
  <si>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</si>
  <si>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</si>
  <si>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</si>
  <si>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</si>
  <si>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</si>
  <si>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</si>
  <si>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</si>
  <si>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</si>
  <si>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</si>
  <si>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</si>
  <si>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</si>
  <si>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</si>
  <si>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</si>
  <si>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</si>
  <si>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</si>
  <si>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</si>
  <si>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</si>
  <si>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</si>
  <si>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</si>
  <si>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</si>
  <si>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</si>
  <si>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</si>
  <si>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</si>
  <si>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</si>
  <si>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</si>
  <si>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</si>
  <si>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</si>
  <si>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</si>
  <si>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</si>
  <si>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</si>
  <si>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</si>
  <si>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</si>
  <si>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</si>
  <si>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</si>
  <si>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</si>
  <si>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</si>
  <si>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</si>
  <si>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</si>
  <si>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</si>
  <si>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</si>
  <si>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</si>
  <si>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</si>
  <si>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</si>
  <si>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</si>
  <si>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</si>
  <si>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</si>
  <si>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</si>
  <si>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</si>
  <si>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</si>
  <si>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</si>
  <si>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</si>
  <si>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</si>
  <si>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</si>
  <si>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</si>
  <si>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</si>
  <si>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</si>
  <si>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</si>
  <si>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</si>
  <si>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</si>
  <si>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</si>
  <si>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</si>
  <si>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</si>
  <si>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</si>
  <si>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</si>
  <si>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</si>
  <si>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</si>
  <si>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</si>
  <si>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</si>
  <si>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</si>
  <si>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</si>
  <si>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</si>
  <si>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</si>
  <si>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</si>
  <si>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</si>
  <si>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</si>
  <si>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</si>
  <si>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</si>
  <si>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</si>
  <si>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</si>
  <si>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</si>
  <si>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</si>
  <si>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</si>
  <si>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</si>
  <si>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</si>
  <si>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</si>
  <si>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</si>
  <si>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</si>
  <si>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</si>
  <si>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</si>
  <si>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</si>
  <si>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</si>
  <si>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</si>
  <si>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</si>
  <si>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</si>
  <si>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</si>
  <si>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</si>
  <si>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</si>
  <si>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</si>
  <si>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</si>
  <si>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</si>
  <si>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</si>
  <si>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</si>
  <si>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</si>
  <si>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</si>
  <si>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</si>
  <si>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</si>
  <si>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</si>
  <si>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</si>
  <si>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</si>
  <si>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</si>
  <si>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</si>
  <si>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</si>
  <si>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</si>
  <si>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</si>
  <si>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</si>
  <si>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</si>
  <si>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</si>
  <si>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</si>
  <si>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</si>
  <si>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</si>
  <si>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</si>
  <si>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</si>
  <si>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</si>
  <si>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</si>
  <si>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</si>
  <si>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</si>
  <si>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</si>
  <si>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</si>
  <si>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</si>
  <si>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</si>
  <si>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</si>
  <si>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</si>
  <si>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</si>
  <si>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</si>
  <si>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</si>
  <si>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</si>
  <si>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</si>
  <si>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</si>
  <si>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</si>
  <si>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</si>
  <si>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</si>
  <si>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</si>
  <si>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</si>
  <si>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</si>
  <si>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</si>
  <si>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</si>
  <si>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</si>
  <si>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</si>
  <si>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</si>
  <si>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</si>
  <si>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</si>
  <si>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</si>
  <si>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</si>
  <si>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</si>
  <si>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</si>
  <si>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</si>
  <si>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</si>
  <si>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</si>
  <si>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</si>
  <si>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</si>
  <si>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</si>
  <si>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</si>
  <si>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</si>
  <si>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</si>
  <si>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</si>
  <si>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</si>
  <si>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</si>
  <si>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</si>
  <si>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</si>
  <si>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</si>
  <si>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</si>
  <si>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</si>
  <si>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</si>
  <si>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</si>
  <si>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</si>
  <si>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</si>
  <si>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</si>
  <si>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</si>
  <si>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</si>
  <si>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</si>
  <si>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</si>
  <si>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</si>
  <si>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</si>
  <si>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</si>
  <si>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</si>
  <si>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</si>
  <si>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</si>
  <si>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</si>
  <si>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</si>
  <si>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</si>
  <si>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</si>
  <si>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</si>
  <si>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</si>
  <si>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</si>
  <si>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</si>
  <si>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</si>
  <si>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</si>
  <si>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</si>
  <si>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</si>
  <si>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</si>
  <si>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</si>
  <si>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</si>
  <si>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</si>
  <si>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</si>
  <si>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</si>
  <si>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</si>
  <si>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</si>
  <si>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</si>
  <si>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</si>
  <si>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</si>
  <si>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</si>
  <si>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</si>
  <si>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</si>
  <si>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</si>
  <si>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</si>
  <si>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</si>
  <si>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</si>
  <si>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</si>
  <si>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</si>
  <si>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</si>
  <si>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</si>
  <si>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</si>
  <si>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</si>
  <si>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</si>
  <si>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</si>
  <si>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</si>
  <si>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</si>
  <si>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</si>
  <si>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</si>
  <si>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</si>
  <si>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</si>
  <si>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</si>
  <si>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</si>
  <si>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</si>
  <si>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</si>
  <si>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</si>
  <si>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</si>
  <si>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</si>
  <si>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</si>
  <si>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</si>
  <si>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</si>
  <si>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</si>
  <si>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</si>
  <si>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</si>
  <si>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</si>
  <si>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</si>
  <si>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</si>
  <si>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</si>
  <si>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</si>
  <si>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</si>
  <si>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</si>
  <si>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</si>
  <si>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</si>
  <si>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</si>
  <si>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</si>
  <si>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</si>
  <si>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</si>
  <si>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</si>
  <si>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</si>
  <si>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</si>
  <si>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</si>
  <si>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</si>
  <si>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</si>
  <si>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</si>
  <si>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</si>
  <si>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</si>
  <si>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</si>
  <si>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</si>
  <si>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</si>
  <si>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</si>
  <si>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</si>
  <si>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</si>
  <si>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</si>
  <si>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</si>
  <si>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</si>
  <si>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</si>
  <si>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</si>
  <si>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</si>
  <si>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</si>
  <si>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</si>
  <si>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</si>
  <si>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</si>
  <si>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</si>
  <si>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</si>
  <si>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</si>
  <si>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</si>
  <si>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</si>
  <si>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</si>
  <si>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</si>
  <si>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</si>
  <si>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</si>
  <si>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</si>
  <si>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</si>
  <si>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</si>
  <si>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</si>
  <si>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</si>
  <si>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</si>
  <si>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</si>
  <si>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</si>
  <si>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</si>
  <si>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</si>
  <si>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</si>
  <si>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</si>
  <si>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</si>
  <si>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</si>
  <si>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</si>
  <si>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</si>
  <si>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</si>
  <si>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</si>
  <si>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</si>
  <si>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</si>
  <si>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</si>
  <si>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</si>
  <si>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</si>
  <si>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</si>
  <si>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</si>
  <si>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</si>
  <si>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</si>
  <si>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</si>
  <si>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</si>
  <si>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</si>
  <si>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</si>
  <si>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</si>
  <si>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</si>
  <si>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</si>
  <si>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</si>
  <si>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</si>
  <si>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</si>
  <si>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</si>
  <si>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</si>
  <si>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</si>
  <si>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</si>
  <si>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</si>
  <si>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</si>
  <si>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</si>
  <si>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</si>
  <si>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</si>
  <si>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</si>
  <si>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</si>
  <si>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</si>
  <si>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</si>
  <si>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</si>
  <si>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</si>
  <si>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</si>
  <si>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</si>
  <si>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</si>
  <si>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</si>
  <si>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</si>
  <si>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</si>
  <si>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</si>
  <si>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</si>
  <si>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</si>
  <si>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</si>
  <si>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</si>
  <si>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</si>
  <si>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</si>
  <si>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</si>
  <si>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</si>
  <si>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</si>
  <si>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</si>
  <si>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</si>
  <si>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</si>
  <si>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</si>
  <si>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</si>
  <si>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</si>
  <si>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</si>
  <si>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</si>
  <si>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</si>
  <si>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</si>
  <si>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</si>
  <si>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</si>
  <si>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</si>
  <si>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</si>
  <si>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</si>
  <si>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</si>
  <si>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</si>
  <si>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</si>
  <si>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</si>
  <si>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</si>
  <si>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</si>
  <si>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</si>
  <si>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</si>
  <si>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</si>
  <si>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</si>
  <si>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</si>
  <si>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</si>
  <si>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</si>
  <si>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</si>
  <si>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</si>
  <si>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</si>
  <si>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</si>
  <si>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</si>
  <si>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</si>
  <si>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</si>
  <si>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</si>
  <si>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</si>
  <si>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</si>
  <si>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</si>
  <si>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</si>
  <si>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</si>
  <si>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</si>
  <si>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</si>
  <si>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</si>
  <si>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</si>
  <si>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</si>
  <si>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</si>
  <si>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</si>
  <si>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</si>
  <si>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</si>
  <si>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</si>
  <si>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</si>
  <si>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</si>
  <si>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</si>
  <si>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</si>
  <si>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</si>
  <si>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</si>
  <si>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</si>
  <si>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</si>
  <si>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</si>
  <si>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</si>
  <si>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</si>
  <si>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</si>
  <si>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</si>
  <si>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</si>
  <si>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</si>
  <si>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</si>
  <si>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</si>
  <si>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</si>
  <si>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</si>
  <si>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</si>
  <si>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</si>
  <si>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</si>
  <si>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</si>
  <si>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</si>
  <si>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</si>
  <si>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</si>
  <si>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</si>
  <si>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</si>
  <si>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</si>
  <si>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</si>
  <si>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</si>
  <si>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</si>
  <si>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</si>
  <si>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</si>
  <si>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</si>
  <si>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</si>
  <si>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</si>
  <si>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</si>
  <si>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</si>
  <si>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</si>
  <si>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</si>
  <si>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</si>
  <si>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</si>
  <si>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</si>
  <si>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</si>
  <si>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</si>
  <si>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</si>
  <si>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</si>
  <si>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</si>
  <si>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</si>
  <si>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</si>
  <si>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</si>
  <si>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</si>
  <si>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</si>
  <si>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</si>
  <si>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</si>
  <si>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</si>
  <si>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</si>
  <si>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</si>
  <si>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</si>
  <si>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</si>
  <si>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</si>
  <si>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</si>
  <si>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</si>
  <si>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</si>
  <si>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</si>
  <si>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</si>
  <si>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</si>
  <si>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</si>
  <si>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</si>
  <si>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</si>
  <si>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</si>
  <si>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</si>
  <si>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</si>
  <si>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</si>
  <si>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</si>
  <si>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</si>
  <si>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</si>
  <si>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</si>
  <si>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</si>
  <si>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</si>
  <si>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</si>
  <si>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</si>
  <si>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</si>
  <si>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</si>
  <si>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</si>
  <si>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</si>
  <si>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</si>
  <si>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</si>
  <si>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</si>
  <si>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</si>
  <si>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</si>
  <si>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</si>
  <si>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</si>
  <si>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</si>
  <si>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</si>
  <si>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</si>
  <si>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</si>
  <si>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</si>
  <si>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</si>
  <si>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</si>
  <si>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</si>
  <si>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</si>
  <si>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</si>
  <si>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</si>
  <si>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</si>
  <si>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</si>
  <si>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</si>
  <si>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</si>
  <si>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</si>
  <si>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</si>
  <si>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</si>
  <si>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</si>
  <si>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</si>
  <si>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</si>
  <si>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</si>
  <si>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</si>
  <si>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</si>
  <si>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</si>
  <si>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</si>
  <si>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</si>
  <si>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</si>
  <si>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</si>
  <si>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</si>
  <si>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</si>
  <si>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</si>
  <si>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</si>
  <si>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</si>
  <si>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</si>
  <si>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</si>
  <si>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</si>
  <si>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</si>
  <si>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</si>
  <si>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</si>
  <si>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</si>
  <si>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</si>
  <si>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</si>
  <si>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</si>
  <si>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</si>
  <si>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</si>
  <si>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</si>
  <si>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</si>
  <si>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</si>
  <si>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</si>
  <si>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</si>
  <si>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</si>
  <si>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</si>
  <si>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</si>
  <si>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</si>
  <si>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</si>
  <si>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</si>
  <si>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</si>
  <si>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</si>
  <si>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</si>
  <si>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</si>
  <si>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</si>
  <si>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</si>
  <si>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</si>
  <si>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</si>
  <si>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</si>
  <si>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</si>
  <si>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</si>
  <si>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</si>
  <si>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</si>
  <si>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</si>
  <si>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</si>
  <si>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</si>
  <si>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</si>
  <si>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</si>
  <si>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</si>
  <si>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</si>
  <si>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</si>
  <si>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</si>
  <si>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</si>
  <si>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</si>
  <si>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</si>
  <si>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</si>
  <si>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</si>
  <si>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</si>
  <si>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</si>
  <si>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</si>
  <si>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</si>
  <si>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</si>
  <si>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</si>
  <si>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</si>
  <si>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</si>
  <si>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</si>
  <si>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</si>
  <si>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</si>
  <si>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</si>
  <si>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</si>
  <si>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</si>
  <si>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</si>
  <si>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</si>
  <si>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</si>
  <si>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</si>
  <si>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</si>
  <si>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</si>
  <si>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</si>
  <si>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</si>
  <si>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</si>
  <si>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</si>
  <si>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</si>
  <si>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</si>
  <si>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</si>
  <si>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</si>
  <si>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</si>
  <si>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</si>
  <si>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</si>
  <si>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</si>
  <si>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</si>
  <si>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</si>
  <si>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</si>
  <si>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</si>
  <si>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</si>
  <si>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</si>
  <si>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</si>
  <si>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</si>
  <si>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</si>
  <si>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</si>
  <si>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</si>
  <si>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</si>
  <si>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</si>
  <si>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</si>
  <si>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</si>
  <si>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</si>
  <si>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</si>
  <si>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</si>
  <si>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</si>
  <si>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</si>
  <si>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</si>
  <si>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</si>
  <si>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</si>
  <si>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</si>
  <si>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</si>
  <si>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</si>
  <si>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</si>
  <si>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</si>
  <si>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</si>
  <si>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</si>
  <si>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</si>
  <si>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</si>
  <si>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</si>
  <si>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</si>
  <si>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</si>
  <si>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</si>
  <si>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</si>
  <si>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</si>
  <si>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</si>
  <si>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</si>
  <si>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</si>
  <si>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</si>
  <si>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</si>
  <si>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</si>
  <si>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</si>
  <si>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</si>
  <si>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</si>
  <si>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</si>
  <si>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</si>
  <si>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</si>
  <si>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</si>
  <si>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</si>
  <si>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</si>
  <si>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</si>
  <si>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</si>
  <si>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</si>
  <si>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</si>
  <si>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</si>
  <si>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</si>
  <si>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</si>
  <si>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</si>
  <si>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</si>
  <si>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</si>
  <si>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</si>
  <si>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</si>
  <si>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</si>
  <si>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</si>
  <si>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</si>
  <si>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</si>
  <si>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</si>
  <si>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</si>
  <si>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</si>
  <si>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</si>
  <si>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</si>
  <si>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</si>
  <si>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</si>
  <si>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</si>
  <si>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</si>
  <si>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</si>
  <si>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</si>
  <si>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</si>
  <si>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</si>
  <si>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</si>
  <si>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</si>
  <si>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</si>
  <si>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</si>
  <si>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</si>
  <si>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</si>
  <si>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</si>
  <si>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</si>
  <si>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</si>
  <si>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</si>
  <si>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</si>
  <si>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</si>
  <si>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</si>
  <si>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</si>
  <si>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</si>
  <si>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</si>
  <si>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</si>
  <si>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</si>
  <si>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</si>
  <si>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</si>
  <si>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</si>
  <si>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</si>
  <si>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</si>
  <si>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</si>
  <si>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</si>
  <si>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</si>
  <si>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</si>
  <si>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</si>
  <si>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</si>
  <si>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</si>
  <si>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</si>
  <si>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</si>
  <si>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</si>
  <si>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</si>
  <si>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</si>
  <si>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</si>
  <si>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</si>
  <si>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</si>
  <si>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</si>
  <si>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</si>
  <si>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</si>
  <si>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</si>
  <si>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</si>
  <si>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</si>
  <si>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</si>
  <si>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</si>
  <si>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</si>
  <si>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</si>
  <si>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</si>
  <si>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</si>
  <si>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</si>
  <si>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</si>
  <si>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</si>
  <si>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</si>
  <si>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</si>
  <si>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</si>
  <si>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</si>
  <si>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</si>
  <si>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</si>
  <si>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</si>
  <si>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</si>
  <si>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</si>
  <si>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</si>
  <si>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</si>
  <si>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</si>
  <si>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</si>
  <si>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</si>
  <si>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</si>
  <si>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</si>
  <si>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</si>
  <si>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</si>
  <si>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</si>
  <si>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</si>
  <si>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</si>
  <si>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</si>
  <si>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</si>
  <si>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</si>
  <si>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</si>
  <si>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</si>
  <si>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</si>
  <si>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</si>
  <si>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</si>
  <si>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</si>
  <si>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</si>
  <si>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</si>
  <si>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</si>
  <si>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</si>
  <si>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</si>
  <si>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</si>
  <si>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</si>
  <si>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</si>
  <si>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</si>
  <si>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</si>
  <si>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</si>
  <si>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</si>
  <si>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</si>
  <si>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</si>
  <si>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</si>
  <si>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</si>
  <si>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</si>
  <si>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</si>
  <si>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</si>
  <si>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</si>
  <si>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</si>
  <si>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</si>
  <si>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</si>
  <si>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</si>
  <si>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</si>
  <si>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</si>
  <si>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</si>
  <si>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</si>
  <si>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</si>
  <si>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</si>
  <si>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</si>
  <si>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</si>
  <si>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</si>
  <si>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</si>
  <si>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</si>
  <si>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</si>
  <si>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</si>
  <si>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</si>
  <si>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</si>
  <si>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</si>
  <si>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</si>
  <si>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</si>
  <si>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</si>
  <si>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</si>
  <si>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</si>
  <si>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</si>
  <si>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</si>
  <si>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</si>
  <si>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</si>
  <si>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</si>
  <si>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</si>
  <si>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</si>
  <si>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</si>
  <si>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</si>
  <si>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</si>
  <si>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</si>
  <si>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</si>
  <si>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</si>
  <si>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</si>
  <si>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</si>
  <si>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</si>
  <si>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</si>
  <si>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</si>
  <si>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</si>
  <si>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</si>
  <si>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</si>
  <si>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</si>
  <si>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</si>
  <si>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</si>
  <si>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</si>
  <si>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</si>
  <si>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</si>
  <si>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</si>
  <si>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</si>
  <si>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</si>
  <si>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</si>
  <si>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</si>
  <si>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</si>
  <si>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</si>
  <si>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</si>
  <si>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</si>
  <si>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</si>
  <si>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</si>
  <si>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</si>
  <si>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</si>
  <si>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</si>
  <si>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</si>
  <si>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</si>
  <si>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</si>
  <si>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</si>
  <si>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</si>
  <si>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</si>
  <si>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</si>
  <si>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</si>
  <si>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</si>
  <si>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</si>
  <si>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</si>
  <si>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</si>
  <si>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</si>
  <si>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</si>
  <si>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</si>
  <si>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</si>
  <si>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</si>
  <si>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</si>
  <si>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</si>
  <si>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</si>
  <si>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</si>
  <si>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</si>
  <si>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</si>
  <si>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</si>
  <si>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</si>
  <si>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</si>
  <si>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</si>
  <si>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</si>
  <si>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</si>
  <si>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</si>
  <si>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</si>
  <si>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</si>
  <si>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</si>
  <si>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</si>
  <si>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</si>
  <si>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</si>
  <si>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</si>
  <si>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</si>
  <si>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</si>
  <si>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</si>
  <si>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</si>
  <si>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</si>
  <si>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</si>
  <si>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</si>
  <si>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</si>
  <si>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</si>
  <si>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</si>
  <si>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</si>
  <si>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</si>
  <si>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</si>
  <si>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</si>
  <si>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</si>
  <si>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</si>
  <si>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</si>
  <si>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</si>
  <si>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</si>
  <si>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</si>
  <si>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</si>
  <si>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</si>
  <si>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</si>
  <si>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</si>
  <si>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</si>
  <si>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</si>
  <si>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</si>
  <si>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</si>
  <si>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</si>
  <si>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</si>
  <si>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</si>
  <si>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</si>
  <si>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</si>
  <si>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</si>
  <si>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</si>
  <si>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</si>
  <si>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</si>
  <si>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</si>
  <si>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</si>
  <si>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</si>
  <si>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</si>
  <si>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</si>
  <si>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</si>
  <si>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</si>
  <si>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</si>
  <si>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</si>
  <si>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</si>
  <si>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</si>
  <si>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</si>
  <si>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</si>
  <si>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</si>
  <si>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</si>
  <si>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</si>
  <si>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</si>
  <si>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</si>
  <si>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</si>
  <si>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</si>
  <si>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</si>
  <si>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</si>
  <si>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</si>
  <si>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</si>
  <si>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</si>
  <si>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</si>
  <si>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</si>
  <si>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</si>
  <si>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</si>
  <si>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</si>
  <si>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</si>
  <si>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</si>
  <si>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</si>
  <si>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</si>
  <si>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</si>
  <si>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</si>
  <si>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</si>
  <si>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</si>
  <si>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</si>
  <si>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</si>
  <si>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</si>
  <si>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</si>
  <si>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</si>
  <si>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</si>
  <si>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</si>
  <si>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</si>
  <si>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</si>
  <si>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</si>
  <si>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</si>
  <si>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</si>
  <si>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</si>
  <si>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</si>
  <si>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</si>
  <si>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</si>
  <si>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</si>
  <si>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</si>
  <si>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</si>
  <si>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</si>
  <si>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</si>
  <si>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</si>
  <si>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</si>
  <si>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</si>
  <si>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</si>
  <si>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</si>
  <si>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</si>
  <si>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</si>
  <si>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</si>
  <si>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</si>
  <si>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</si>
  <si>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</si>
  <si>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</si>
  <si>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</si>
  <si>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</si>
  <si>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</si>
  <si>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</si>
  <si>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</si>
  <si>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</si>
  <si>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</si>
  <si>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</si>
  <si>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</si>
  <si>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</si>
  <si>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</si>
  <si>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</si>
  <si>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</si>
  <si>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</si>
  <si>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</si>
  <si>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</si>
  <si>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</si>
  <si>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</si>
  <si>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</si>
  <si>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</si>
  <si>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</si>
  <si>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</si>
  <si>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</si>
  <si>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</si>
  <si>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</si>
  <si>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</si>
  <si>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</si>
  <si>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</si>
  <si>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</si>
  <si>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</si>
  <si>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</si>
  <si>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</si>
  <si>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</si>
  <si>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</si>
  <si>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</si>
  <si>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</si>
  <si>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</si>
  <si>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</si>
  <si>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</si>
  <si>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</si>
  <si>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</si>
  <si>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</si>
  <si>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</si>
  <si>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</si>
  <si>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</si>
  <si>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</si>
  <si>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</si>
  <si>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</si>
  <si>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</si>
  <si>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</si>
  <si>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</si>
  <si>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</si>
  <si>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</si>
  <si>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</si>
  <si>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</si>
  <si>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</si>
  <si>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</si>
  <si>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</si>
  <si>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</si>
  <si>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</si>
  <si>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</si>
  <si>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</si>
  <si>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</si>
  <si>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</si>
  <si>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</si>
  <si>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</si>
  <si>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</si>
  <si>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</si>
  <si>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</si>
  <si>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</si>
  <si>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</si>
  <si>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</si>
  <si>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</si>
  <si>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</si>
  <si>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</si>
  <si>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</si>
  <si>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</si>
  <si>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</si>
  <si>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</si>
  <si>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</si>
  <si>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</si>
  <si>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</si>
  <si>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</si>
  <si>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</si>
  <si>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</si>
  <si>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</si>
  <si>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</si>
  <si>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</si>
  <si>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</si>
  <si>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</si>
  <si>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</si>
  <si>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</si>
  <si>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</si>
  <si>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</si>
  <si>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</si>
  <si>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</si>
  <si>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</si>
  <si>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</si>
  <si>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</si>
  <si>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</si>
  <si>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</si>
  <si>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</si>
  <si>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</si>
  <si>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</si>
  <si>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</si>
  <si>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</si>
  <si>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</si>
  <si>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</si>
  <si>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</si>
  <si>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</si>
  <si>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</si>
  <si>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</si>
  <si>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</si>
  <si>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</si>
  <si>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</si>
  <si>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</si>
  <si>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</si>
  <si>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</si>
  <si>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</si>
  <si>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</si>
  <si>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</si>
  <si>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</si>
  <si>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</si>
  <si>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</si>
  <si>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</si>
  <si>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</si>
  <si>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</si>
  <si>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</si>
  <si>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</si>
  <si>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</si>
  <si>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</si>
  <si>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</si>
  <si>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</si>
  <si>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</si>
  <si>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</si>
  <si>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</si>
  <si>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</si>
  <si>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</si>
  <si>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</si>
  <si>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</si>
  <si>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</si>
  <si>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</si>
  <si>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</si>
  <si>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</si>
  <si>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</si>
  <si>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</si>
  <si>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</si>
  <si>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</si>
  <si>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</si>
  <si>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</si>
  <si>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</si>
  <si>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</si>
  <si>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</si>
  <si>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</si>
  <si>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</si>
  <si>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</si>
  <si>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</si>
  <si>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</si>
  <si>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</si>
  <si>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</si>
  <si>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</si>
  <si>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</si>
  <si>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</si>
  <si>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</si>
  <si>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</si>
  <si>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</si>
  <si>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</si>
  <si>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</si>
  <si>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</si>
  <si>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</si>
  <si>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</si>
  <si>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</si>
  <si>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</si>
  <si>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</si>
  <si>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</si>
  <si>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</si>
  <si>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</si>
  <si>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</si>
  <si>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</si>
  <si>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</si>
  <si>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</si>
  <si>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</si>
  <si>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</si>
  <si>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</si>
  <si>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</si>
  <si>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</si>
  <si>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</si>
  <si>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</si>
  <si>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</si>
  <si>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</si>
  <si>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</si>
  <si>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</si>
  <si>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</si>
  <si>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</si>
  <si>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</si>
  <si>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</si>
  <si>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</si>
  <si>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</si>
  <si>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</si>
  <si>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</si>
  <si>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</si>
  <si>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</si>
  <si>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</si>
  <si>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</si>
  <si>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</si>
  <si>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</si>
  <si>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</si>
  <si>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</si>
  <si>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</si>
  <si>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</si>
  <si>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</si>
  <si>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</si>
  <si>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</si>
  <si>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</si>
  <si>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</si>
  <si>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</si>
  <si>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</si>
  <si>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</si>
  <si>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</si>
  <si>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</si>
  <si>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</si>
  <si>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</si>
  <si>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</si>
  <si>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</si>
  <si>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</si>
  <si>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</si>
  <si>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</si>
  <si>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</si>
  <si>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</si>
  <si>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</si>
  <si>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</si>
  <si>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</si>
  <si>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</si>
  <si>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</si>
  <si>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</si>
  <si>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</si>
  <si>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</si>
  <si>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</si>
  <si>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</si>
  <si>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</si>
  <si>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</si>
  <si>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</si>
  <si>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</si>
  <si>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</si>
  <si>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</si>
  <si>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</si>
  <si>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</si>
  <si>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</si>
  <si>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</si>
  <si>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</si>
  <si>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</si>
  <si>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</si>
  <si>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</si>
  <si>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</si>
  <si>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</si>
  <si>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</si>
  <si>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</si>
  <si>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</si>
  <si>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</si>
  <si>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</si>
  <si>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</si>
  <si>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</si>
  <si>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</si>
  <si>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</si>
  <si>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</si>
  <si>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</si>
  <si>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</si>
  <si>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</si>
  <si>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</si>
  <si>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</si>
  <si>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</si>
  <si>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</si>
  <si>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</si>
  <si>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</si>
  <si>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</si>
  <si>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</si>
  <si>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</si>
  <si>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</si>
  <si>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</si>
  <si>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</si>
  <si>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</si>
  <si>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</si>
  <si>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</si>
  <si>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</si>
  <si>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</si>
  <si>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</si>
  <si>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</si>
  <si>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</si>
  <si>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</si>
  <si>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</si>
  <si>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</si>
  <si>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</si>
  <si>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</si>
  <si>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</si>
  <si>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</si>
  <si>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</si>
  <si>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</si>
  <si>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</si>
  <si>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</si>
  <si>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</si>
  <si>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</si>
  <si>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</si>
  <si>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</si>
  <si>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</si>
  <si>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</si>
  <si>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</si>
  <si>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</si>
  <si>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</si>
  <si>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</si>
  <si>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</si>
  <si>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</si>
  <si>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</si>
  <si>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</si>
  <si>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</si>
  <si>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</si>
  <si>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</si>
  <si>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</si>
  <si>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</si>
  <si>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</si>
  <si>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</si>
  <si>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</si>
  <si>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</si>
  <si>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</si>
  <si>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</si>
  <si>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</si>
  <si>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</si>
  <si>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</si>
  <si>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</si>
  <si>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</si>
  <si>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</si>
  <si>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</si>
  <si>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</si>
  <si>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</si>
  <si>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</si>
  <si>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</si>
  <si>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</si>
  <si>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</si>
  <si>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</si>
  <si>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</si>
  <si>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</si>
  <si>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</si>
  <si>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</si>
  <si>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</si>
  <si>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</si>
  <si>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</si>
  <si>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</si>
  <si>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</si>
  <si>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</si>
  <si>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</si>
  <si>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</si>
  <si>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</si>
  <si>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</si>
  <si>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</si>
  <si>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</si>
  <si>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</si>
  <si>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</si>
  <si>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</si>
  <si>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</si>
  <si>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</si>
  <si>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</si>
  <si>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</si>
  <si>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</si>
  <si>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</si>
  <si>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</si>
  <si>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</si>
  <si>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</si>
  <si>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</si>
  <si>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</si>
  <si>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</si>
  <si>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</si>
  <si>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</si>
  <si>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</si>
  <si>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</si>
  <si>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</si>
  <si>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</si>
  <si>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</si>
  <si>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</si>
  <si>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</si>
  <si>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</si>
  <si>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</si>
  <si>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</si>
  <si>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</si>
  <si>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</si>
  <si>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</si>
  <si>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</si>
  <si>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</si>
  <si>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</si>
  <si>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</si>
  <si>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</si>
  <si>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</si>
  <si>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</si>
  <si>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</si>
  <si>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</si>
  <si>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</si>
  <si>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</si>
  <si>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</si>
  <si>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</si>
  <si>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</si>
  <si>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</si>
  <si>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</si>
  <si>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</si>
  <si>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</si>
  <si>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</si>
  <si>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</si>
  <si>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</si>
  <si>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</si>
  <si>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</si>
  <si>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</si>
  <si>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</si>
  <si>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</si>
  <si>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</si>
  <si>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</si>
  <si>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</si>
  <si>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</si>
  <si>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</si>
  <si>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</si>
  <si>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</si>
  <si>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</si>
  <si>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</si>
  <si>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</si>
  <si>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</si>
  <si>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</si>
  <si>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</si>
  <si>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</si>
  <si>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</si>
  <si>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</si>
  <si>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</si>
  <si>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</si>
  <si>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</si>
  <si>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</si>
  <si>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</si>
  <si>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</si>
  <si>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</si>
  <si>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</si>
  <si>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</si>
  <si>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</si>
  <si>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</si>
  <si>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</si>
  <si>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</si>
  <si>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</si>
  <si>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</si>
  <si>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</si>
  <si>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</si>
  <si>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</si>
  <si>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</si>
  <si>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</si>
  <si>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</si>
  <si>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</si>
  <si>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</si>
  <si>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</si>
  <si>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</si>
  <si>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</si>
  <si>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</si>
  <si>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</si>
  <si>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</si>
  <si>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</si>
  <si>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</si>
  <si>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</si>
  <si>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</si>
  <si>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</si>
  <si>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</si>
  <si>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</si>
  <si>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</si>
  <si>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</si>
  <si>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</si>
  <si>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</si>
  <si>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</si>
  <si>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</si>
  <si>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</si>
  <si>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</si>
  <si>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</si>
  <si>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</si>
  <si>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</si>
  <si>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</si>
  <si>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</si>
  <si>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</si>
  <si>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</si>
  <si>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</si>
  <si>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</si>
  <si>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</si>
  <si>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</si>
  <si>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</si>
  <si>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</si>
  <si>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</si>
  <si>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</si>
  <si>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</si>
  <si>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</si>
  <si>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</si>
  <si>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</si>
  <si>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</si>
  <si>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</si>
  <si>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</si>
  <si>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</si>
  <si>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</si>
  <si>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</si>
  <si>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</si>
  <si>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</si>
  <si>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</si>
  <si>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</si>
  <si>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</si>
  <si>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</si>
  <si>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</si>
  <si>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</si>
  <si>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</si>
  <si>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</si>
  <si>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</si>
  <si>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</si>
  <si>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</si>
  <si>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</si>
  <si>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</si>
  <si>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</si>
  <si>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</si>
  <si>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</si>
  <si>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</si>
  <si>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</si>
  <si>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</si>
  <si>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</si>
  <si>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</si>
  <si>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</si>
  <si>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</si>
  <si>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</si>
  <si>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</si>
  <si>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</si>
  <si>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</si>
  <si>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</si>
  <si>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</si>
  <si>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</si>
  <si>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</si>
  <si>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</si>
  <si>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</si>
  <si>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</si>
  <si>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</si>
  <si>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</si>
  <si>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</si>
  <si>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</si>
  <si>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</si>
  <si>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</si>
  <si>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</si>
  <si>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</si>
  <si>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</si>
  <si>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</si>
  <si>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</si>
  <si>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</si>
  <si>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</si>
  <si>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</si>
  <si>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</si>
  <si>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</si>
  <si>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</si>
  <si>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</si>
  <si>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</si>
  <si>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</si>
  <si>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</si>
  <si>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</si>
  <si>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</si>
  <si>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</si>
  <si>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</si>
  <si>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</si>
  <si>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</si>
  <si>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</si>
  <si>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</si>
  <si>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</si>
  <si>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</si>
  <si>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</si>
  <si>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</si>
  <si>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</si>
  <si>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</si>
  <si>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</si>
  <si>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</si>
  <si>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</si>
  <si>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</si>
  <si>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</si>
  <si>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</si>
  <si>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</si>
  <si>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</si>
  <si>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</si>
  <si>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</si>
  <si>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</si>
  <si>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</si>
  <si>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</si>
  <si>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</si>
  <si>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</si>
  <si>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</si>
  <si>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</si>
  <si>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</si>
  <si>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</si>
  <si>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</si>
  <si>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</si>
  <si>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</si>
  <si>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</si>
  <si>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</si>
  <si>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</si>
  <si>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</si>
  <si>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</si>
  <si>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</si>
  <si>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</si>
  <si>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</si>
  <si>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</si>
  <si>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</si>
  <si>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</si>
  <si>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</si>
  <si>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</si>
  <si>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</si>
  <si>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</si>
  <si>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</si>
  <si>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</si>
  <si>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</si>
  <si>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</si>
  <si>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</si>
  <si>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</si>
  <si>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</si>
  <si>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</si>
  <si>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</si>
  <si>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</si>
  <si>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</si>
  <si>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</si>
  <si>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</si>
  <si>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</si>
  <si>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</si>
  <si>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</si>
  <si>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</si>
  <si>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</si>
  <si>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</si>
  <si>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</si>
  <si>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</si>
  <si>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</si>
  <si>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</si>
  <si>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</si>
  <si>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</si>
  <si>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</si>
  <si>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</si>
  <si>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</si>
  <si>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</si>
  <si>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</si>
  <si>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</si>
  <si>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</si>
  <si>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</si>
  <si>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</si>
  <si>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</si>
  <si>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</si>
  <si>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</si>
  <si>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</si>
  <si>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</si>
  <si>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</si>
  <si>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</si>
  <si>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</si>
  <si>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</si>
  <si>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</si>
  <si>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</si>
  <si>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</si>
  <si>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</si>
  <si>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</si>
  <si>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</si>
  <si>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</si>
  <si>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</si>
  <si>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</si>
  <si>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</si>
  <si>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</si>
  <si>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</si>
  <si>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</si>
  <si>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</si>
  <si>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</si>
  <si>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</si>
  <si>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</si>
  <si>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</si>
  <si>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</si>
  <si>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</si>
  <si>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</si>
  <si>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</si>
  <si>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</si>
  <si>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</si>
  <si>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</si>
  <si>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</si>
  <si>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</si>
  <si>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</si>
  <si>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</si>
  <si>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</si>
  <si>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</si>
  <si>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</si>
  <si>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</si>
  <si>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</si>
  <si>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</si>
  <si>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</si>
  <si>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</si>
  <si>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</si>
  <si>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</si>
  <si>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</si>
  <si>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</si>
  <si>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</si>
  <si>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</si>
  <si>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</si>
  <si>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</si>
  <si>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</si>
  <si>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</si>
  <si>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</si>
  <si>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</si>
  <si>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</si>
  <si>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</si>
  <si>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</si>
  <si>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</si>
  <si>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</si>
  <si>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</si>
  <si>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</si>
  <si>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</si>
  <si>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</si>
  <si>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</si>
  <si>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</si>
  <si>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</si>
  <si>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</si>
  <si>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</si>
  <si>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</si>
  <si>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</si>
  <si>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</si>
  <si>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</si>
  <si>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</si>
  <si>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</si>
  <si>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</si>
  <si>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</si>
  <si>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</si>
  <si>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</si>
  <si>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</si>
  <si>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</si>
  <si>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</si>
  <si>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</si>
  <si>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</si>
  <si>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</si>
  <si>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</si>
  <si>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</si>
  <si>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</si>
  <si>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</si>
  <si>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</si>
  <si>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</si>
  <si>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</si>
  <si>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</si>
  <si>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</si>
  <si>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</si>
  <si>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</si>
  <si>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</si>
  <si>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</si>
  <si>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</si>
  <si>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</si>
  <si>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</si>
  <si>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</si>
  <si>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</si>
  <si>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</si>
  <si>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</si>
  <si>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</si>
  <si>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</si>
  <si>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</si>
  <si>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</si>
  <si>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</si>
  <si>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</si>
  <si>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</si>
  <si>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</si>
  <si>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</si>
  <si>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</si>
  <si>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</si>
  <si>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</si>
  <si>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</si>
  <si>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</si>
  <si>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</si>
  <si>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</si>
  <si>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</si>
  <si>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</si>
  <si>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</si>
  <si>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</si>
  <si>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</si>
  <si>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</si>
  <si>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</si>
  <si>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</si>
  <si>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</si>
  <si>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</si>
  <si>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</si>
  <si>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</si>
  <si>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</si>
  <si>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</si>
  <si>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</si>
  <si>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</si>
  <si>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</si>
  <si>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</si>
  <si>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</si>
  <si>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</si>
  <si>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</si>
  <si>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</si>
  <si>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</si>
  <si>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</si>
  <si>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</si>
  <si>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</si>
  <si>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</si>
  <si>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</si>
  <si>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</si>
  <si>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</si>
  <si>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</si>
  <si>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</si>
  <si>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</si>
  <si>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</si>
  <si>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</si>
  <si>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</si>
  <si>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</si>
  <si>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</si>
  <si>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</si>
  <si>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</si>
  <si>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</si>
  <si>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</si>
  <si>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</si>
  <si>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</si>
  <si>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</si>
  <si>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</si>
  <si>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</si>
  <si>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</si>
  <si>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</si>
  <si>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</si>
  <si>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</si>
  <si>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</si>
  <si>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</si>
  <si>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</si>
  <si>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</si>
  <si>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</si>
  <si>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</si>
  <si>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</si>
  <si>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</si>
  <si>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</si>
  <si>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</si>
  <si>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</si>
  <si>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</si>
  <si>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</si>
  <si>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</si>
  <si>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</si>
  <si>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</si>
  <si>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</si>
  <si>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</si>
  <si>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</si>
  <si>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</si>
  <si>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</si>
  <si>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</si>
  <si>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</si>
  <si>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</si>
  <si>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</si>
  <si>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</si>
  <si>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</si>
  <si>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</si>
  <si>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</si>
  <si>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</si>
  <si>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</si>
  <si>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</si>
  <si>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</si>
  <si>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</si>
  <si>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</si>
  <si>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</si>
  <si>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</si>
  <si>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</si>
  <si>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</si>
  <si>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</si>
  <si>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</si>
  <si>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</si>
  <si>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</si>
  <si>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</si>
  <si>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</si>
  <si>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</si>
  <si>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</si>
  <si>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</si>
  <si>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</si>
  <si>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</si>
  <si>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</si>
  <si>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</si>
  <si>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</si>
  <si>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</si>
  <si>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</si>
  <si>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</si>
  <si>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</si>
  <si>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</si>
  <si>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</si>
  <si>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</si>
  <si>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</si>
  <si>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</si>
  <si>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</si>
  <si>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</si>
  <si>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</si>
  <si>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</si>
  <si>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</si>
  <si>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</si>
  <si>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</si>
  <si>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</si>
  <si>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</si>
  <si>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</si>
  <si>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</si>
  <si>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</si>
  <si>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</si>
  <si>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</si>
  <si>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</si>
  <si>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</si>
  <si>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</si>
  <si>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</si>
  <si>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</si>
  <si>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</si>
  <si>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</si>
  <si>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</si>
  <si>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</si>
  <si>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</si>
  <si>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</si>
  <si>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</si>
  <si>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</si>
  <si>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</si>
  <si>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</si>
  <si>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</si>
  <si>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</si>
  <si>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</si>
  <si>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</si>
  <si>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</si>
  <si>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</si>
  <si>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</si>
  <si>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</si>
  <si>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</si>
  <si>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</si>
  <si>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</si>
  <si>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</si>
  <si>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</si>
  <si>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</si>
  <si>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</si>
  <si>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</si>
  <si>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</si>
  <si>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</si>
  <si>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</si>
  <si>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</si>
  <si>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</si>
  <si>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</si>
  <si>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</si>
  <si>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</si>
  <si>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</si>
  <si>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</si>
  <si>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</si>
  <si>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</si>
  <si>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</si>
  <si>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</si>
  <si>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</si>
  <si>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</si>
  <si>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</si>
  <si>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</si>
  <si>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</si>
  <si>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</si>
  <si>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</si>
  <si>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</si>
  <si>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</si>
  <si>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</si>
  <si>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</si>
  <si>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</si>
  <si>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</si>
  <si>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</si>
  <si>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</si>
  <si>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</si>
  <si>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</si>
  <si>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</si>
  <si>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</si>
  <si>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</si>
  <si>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</si>
  <si>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</si>
  <si>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</si>
  <si>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</si>
  <si>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</si>
  <si>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</si>
  <si>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</si>
  <si>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</si>
  <si>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</si>
  <si>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</si>
  <si>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</si>
  <si>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</si>
  <si>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</si>
  <si>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</si>
  <si>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</si>
  <si>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</si>
  <si>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</si>
  <si>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</si>
  <si>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</si>
  <si>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</si>
  <si>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</si>
  <si>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</si>
  <si>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</si>
  <si>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</si>
  <si>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</si>
  <si>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</si>
  <si>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</si>
  <si>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</si>
  <si>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</si>
  <si>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</si>
  <si>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</si>
  <si>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</si>
  <si>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</si>
  <si>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</si>
  <si>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</si>
  <si>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</si>
  <si>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</si>
  <si>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</si>
  <si>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</si>
  <si>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</si>
  <si>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</si>
  <si>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</si>
  <si>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</si>
  <si>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</si>
  <si>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</si>
  <si>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</si>
  <si>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</si>
  <si>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</si>
  <si>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</si>
  <si>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</si>
  <si>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</si>
  <si>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</si>
  <si>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</si>
  <si>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</si>
  <si>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</si>
  <si>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</si>
  <si>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</si>
  <si>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</si>
  <si>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</si>
  <si>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</si>
  <si>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</si>
  <si>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</si>
  <si>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</si>
  <si>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</si>
  <si>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</si>
  <si>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</si>
  <si>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</si>
  <si>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</si>
  <si>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</si>
  <si>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</si>
  <si>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</si>
  <si>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</si>
  <si>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</si>
  <si>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</si>
  <si>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</si>
  <si>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</si>
  <si>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</si>
  <si>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</si>
  <si>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</si>
  <si>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</si>
  <si>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</si>
  <si>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</si>
  <si>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</si>
  <si>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</si>
  <si>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</si>
  <si>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</si>
  <si>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</si>
  <si>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</si>
  <si>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</si>
  <si>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</si>
  <si>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</si>
  <si>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</si>
  <si>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</si>
  <si>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</si>
  <si>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</si>
  <si>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</si>
  <si>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</si>
  <si>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</si>
  <si>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</si>
  <si>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</si>
  <si>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</si>
  <si>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</si>
  <si>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</si>
  <si>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</si>
  <si>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</si>
  <si>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</si>
  <si>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</si>
  <si>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</si>
  <si>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</si>
  <si>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</si>
  <si>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</si>
  <si>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</si>
  <si>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</si>
  <si>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</si>
  <si>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</si>
  <si>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</si>
  <si>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</si>
  <si>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</si>
  <si>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</si>
  <si>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</si>
  <si>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</si>
  <si>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</si>
  <si>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</si>
  <si>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</si>
  <si>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</si>
  <si>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</si>
  <si>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</si>
  <si>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</si>
  <si>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</si>
  <si>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</si>
  <si>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</si>
  <si>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</si>
  <si>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</si>
  <si>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</si>
  <si>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</si>
  <si>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</si>
  <si>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</si>
  <si>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</si>
  <si>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</si>
  <si>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</si>
  <si>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</si>
  <si>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</si>
  <si>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</si>
  <si>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</si>
  <si>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</si>
  <si>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</si>
  <si>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</si>
  <si>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</si>
  <si>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</si>
  <si>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</si>
  <si>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</si>
  <si>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</si>
  <si>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</si>
  <si>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</si>
  <si>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</si>
  <si>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</si>
  <si>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</si>
  <si>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</si>
  <si>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</si>
  <si>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</si>
  <si>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</si>
  <si>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</si>
  <si>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</si>
  <si>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</si>
  <si>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</si>
  <si>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</si>
  <si>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</si>
  <si>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</si>
  <si>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</si>
  <si>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</si>
  <si>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</si>
  <si>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</si>
  <si>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</si>
  <si>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</si>
  <si>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</si>
  <si>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</si>
  <si>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</si>
  <si>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</si>
  <si>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</si>
  <si>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</si>
  <si>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</si>
  <si>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</si>
  <si>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</si>
  <si>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</si>
  <si>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</si>
  <si>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</si>
  <si>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</si>
  <si>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</si>
  <si>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</si>
  <si>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</si>
  <si>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</si>
  <si>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</si>
  <si>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</si>
  <si>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</si>
  <si>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</si>
  <si>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</si>
  <si>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</si>
  <si>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</si>
  <si>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</si>
  <si>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</si>
  <si>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</si>
  <si>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</si>
  <si>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</si>
  <si>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</si>
  <si>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</si>
  <si>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</si>
  <si>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</si>
  <si>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</si>
  <si>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</si>
  <si>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</si>
  <si>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</si>
  <si>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</si>
  <si>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</si>
  <si>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</si>
  <si>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</si>
  <si>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</si>
  <si>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</si>
  <si>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</si>
  <si>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</si>
  <si>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</si>
  <si>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</si>
  <si>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</si>
  <si>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</si>
  <si>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</si>
  <si>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</si>
  <si>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</si>
  <si>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</si>
  <si>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</si>
  <si>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</si>
  <si>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</si>
  <si>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</si>
  <si>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</si>
  <si>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</si>
  <si>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</si>
  <si>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</si>
  <si>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</si>
  <si>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</si>
  <si>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</si>
  <si>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</si>
  <si>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</si>
  <si>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</si>
  <si>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</si>
  <si>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</si>
  <si>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</si>
  <si>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</si>
  <si>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</si>
  <si>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</si>
  <si>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</si>
  <si>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</si>
  <si>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</si>
  <si>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</si>
  <si>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</si>
  <si>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</si>
  <si>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</si>
  <si>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</si>
  <si>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</si>
  <si>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</si>
  <si>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</si>
  <si>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</si>
  <si>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</si>
  <si>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</si>
  <si>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</si>
  <si>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</si>
  <si>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</si>
  <si>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</si>
  <si>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</si>
  <si>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</si>
  <si>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</si>
  <si>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</si>
  <si>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</si>
  <si>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</si>
  <si>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</si>
  <si>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</si>
  <si>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</si>
  <si>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</si>
  <si>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</si>
  <si>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</si>
  <si>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</si>
  <si>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</si>
  <si>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</si>
  <si>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</si>
  <si>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</si>
  <si>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</si>
  <si>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</si>
  <si>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</si>
  <si>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</si>
  <si>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</si>
  <si>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</si>
  <si>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</si>
  <si>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</si>
  <si>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</si>
  <si>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</si>
  <si>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</si>
  <si>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</si>
  <si>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</si>
  <si>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</si>
  <si>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</si>
  <si>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</si>
  <si>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</si>
  <si>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</si>
  <si>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</si>
  <si>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</si>
  <si>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</si>
  <si>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</si>
  <si>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</si>
  <si>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</si>
  <si>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</si>
  <si>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</si>
  <si>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</si>
  <si>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</si>
  <si>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</si>
  <si>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</si>
  <si>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</si>
  <si>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</si>
  <si>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</si>
  <si>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</si>
  <si>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</si>
  <si>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</si>
  <si>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</si>
  <si>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</si>
  <si>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</si>
  <si>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</si>
  <si>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</si>
  <si>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</si>
  <si>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</si>
  <si>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</si>
  <si>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</si>
  <si>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</si>
  <si>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</si>
  <si>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</si>
  <si>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</si>
  <si>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</si>
  <si>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</si>
  <si>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</si>
  <si>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</si>
  <si>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</si>
  <si>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</si>
  <si>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</si>
  <si>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</si>
  <si>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</si>
  <si>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</si>
  <si>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</si>
  <si>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</si>
  <si>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</si>
  <si>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</si>
  <si>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</si>
  <si>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</si>
  <si>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</si>
  <si>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</si>
  <si>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</si>
  <si>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</si>
  <si>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</si>
  <si>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</si>
  <si>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</si>
  <si>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</si>
  <si>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</si>
  <si>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</si>
  <si>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</si>
  <si>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</si>
  <si>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</si>
  <si>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</si>
  <si>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</si>
  <si>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</si>
  <si>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</si>
  <si>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</si>
  <si>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</si>
  <si>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</si>
  <si>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</si>
  <si>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</si>
  <si>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</si>
  <si>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</si>
  <si>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</si>
  <si>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</si>
  <si>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</si>
  <si>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</si>
  <si>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</si>
  <si>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</si>
  <si>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</si>
  <si>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</si>
  <si>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</si>
  <si>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</si>
  <si>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</si>
  <si>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</si>
  <si>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</si>
  <si>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</si>
  <si>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</si>
  <si>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</si>
  <si>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</si>
  <si>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</si>
  <si>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</si>
  <si>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</si>
  <si>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</si>
  <si>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</si>
  <si>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</si>
  <si>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</si>
  <si>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</si>
  <si>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</si>
  <si>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</si>
  <si>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</si>
  <si>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</si>
  <si>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</si>
  <si>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</si>
  <si>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</si>
  <si>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</si>
  <si>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</si>
  <si>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</si>
  <si>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</si>
  <si>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</si>
  <si>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</si>
  <si>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</si>
  <si>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</si>
  <si>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</si>
  <si>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</si>
  <si>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</si>
  <si>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</si>
  <si>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</si>
  <si>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</si>
  <si>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</si>
  <si>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</si>
  <si>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</si>
  <si>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</si>
  <si>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</si>
  <si>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</si>
  <si>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</si>
  <si>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</si>
  <si>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</si>
  <si>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</si>
  <si>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</si>
  <si>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</si>
  <si>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</si>
  <si>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</si>
  <si>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</si>
  <si>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</si>
  <si>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</si>
  <si>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</si>
  <si>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</si>
  <si>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</si>
  <si>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</si>
  <si>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</si>
  <si>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</si>
  <si>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</si>
  <si>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</si>
  <si>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</si>
  <si>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</si>
  <si>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</si>
  <si>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</si>
  <si>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</si>
  <si>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</si>
  <si>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</si>
  <si>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</si>
  <si>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</si>
  <si>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</si>
  <si>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</si>
  <si>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</si>
  <si>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</si>
  <si>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</si>
  <si>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</si>
  <si>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</si>
  <si>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</si>
  <si>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</si>
  <si>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</si>
  <si>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</si>
  <si>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</si>
  <si>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</si>
  <si>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</si>
  <si>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</si>
  <si>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</si>
  <si>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</si>
  <si>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</si>
  <si>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</si>
  <si>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</si>
  <si>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</si>
  <si>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</si>
  <si>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</si>
  <si>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</si>
  <si>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</si>
  <si>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</si>
  <si>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</si>
  <si>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</si>
  <si>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</si>
  <si>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</si>
  <si>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</si>
  <si>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</si>
  <si>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</si>
  <si>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</si>
  <si>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</si>
  <si>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</si>
  <si>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</si>
  <si>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</si>
  <si>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</si>
  <si>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</si>
  <si>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</si>
  <si>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</si>
  <si>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</si>
  <si>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</si>
  <si>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</si>
  <si>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</si>
  <si>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</si>
  <si>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</si>
  <si>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</si>
  <si>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</si>
  <si>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</si>
  <si>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</si>
  <si>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</si>
  <si>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</si>
  <si>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</si>
  <si>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</si>
  <si>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</si>
  <si>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</si>
  <si>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</si>
  <si>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</si>
  <si>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</si>
  <si>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</si>
  <si>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</si>
  <si>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</si>
  <si>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</si>
  <si>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</si>
  <si>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</si>
  <si>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</si>
  <si>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</si>
  <si>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</si>
  <si>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</si>
  <si>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</si>
  <si>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</si>
  <si>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</si>
  <si>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</si>
  <si>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</si>
  <si>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</si>
  <si>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</si>
  <si>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</si>
  <si>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</si>
  <si>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</si>
  <si>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</si>
  <si>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</si>
  <si>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</si>
  <si>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</si>
  <si>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</si>
  <si>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</si>
  <si>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</si>
  <si>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</si>
  <si>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</si>
  <si>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</si>
  <si>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</si>
  <si>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</si>
  <si>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</si>
  <si>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</si>
  <si>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</si>
  <si>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</si>
  <si>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</si>
  <si>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</si>
  <si>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</si>
  <si>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</si>
  <si>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</si>
  <si>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</si>
  <si>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</si>
  <si>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</si>
  <si>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</si>
  <si>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</si>
  <si>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</si>
  <si>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</si>
  <si>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</si>
  <si>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</si>
  <si>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</si>
  <si>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</si>
  <si>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</si>
  <si>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</si>
  <si>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</si>
  <si>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</si>
  <si>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</si>
  <si>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</si>
  <si>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</si>
  <si>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</si>
  <si>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</si>
  <si>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</si>
  <si>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</si>
  <si>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</si>
  <si>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</si>
  <si>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</si>
  <si>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</si>
  <si>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</si>
  <si>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</si>
  <si>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</si>
  <si>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</si>
  <si>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</si>
  <si>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</si>
  <si>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</si>
  <si>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</si>
  <si>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</si>
  <si>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</si>
  <si>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</si>
  <si>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</si>
  <si>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</si>
  <si>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</si>
  <si>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</si>
  <si>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</si>
  <si>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</si>
  <si>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</si>
  <si>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</si>
  <si>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</si>
  <si>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</si>
  <si>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</si>
  <si>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</si>
  <si>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</si>
  <si>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</si>
  <si>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</si>
  <si>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</si>
  <si>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</si>
  <si>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</si>
  <si>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</si>
  <si>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</si>
  <si>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</si>
  <si>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</si>
  <si>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</si>
  <si>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</si>
  <si>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</si>
  <si>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</si>
  <si>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</si>
  <si>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</si>
  <si>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</si>
  <si>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</si>
  <si>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</si>
  <si>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</si>
  <si>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</si>
  <si>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</si>
  <si>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</si>
  <si>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</si>
  <si>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</si>
  <si>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</si>
  <si>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</si>
  <si>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</si>
  <si>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</si>
  <si>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</si>
  <si>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</si>
  <si>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</si>
  <si>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</si>
  <si>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</si>
  <si>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</si>
  <si>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</si>
  <si>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</si>
  <si>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</si>
  <si>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</si>
  <si>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</si>
  <si>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</si>
  <si>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</si>
  <si>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</si>
  <si>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</si>
  <si>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</si>
  <si>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</si>
  <si>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</si>
  <si>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</si>
  <si>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</si>
  <si>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</si>
  <si>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</si>
  <si>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</si>
  <si>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</si>
  <si>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</si>
  <si>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</si>
  <si>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</si>
  <si>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</si>
  <si>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</si>
  <si>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</si>
  <si>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</si>
  <si>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</si>
  <si>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</si>
  <si>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</si>
  <si>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</si>
  <si>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</si>
  <si>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</si>
  <si>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</si>
  <si>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</si>
  <si>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</si>
  <si>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</si>
  <si>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</si>
  <si>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</si>
  <si>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</si>
  <si>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</si>
  <si>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</si>
  <si>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</si>
  <si>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</si>
  <si>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</si>
  <si>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</si>
  <si>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</si>
  <si>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</si>
  <si>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</si>
  <si>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</si>
  <si>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</si>
  <si>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</si>
  <si>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</si>
  <si>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</si>
  <si>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</si>
  <si>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</si>
  <si>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</si>
  <si>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</si>
  <si>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</si>
  <si>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</si>
  <si>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</si>
  <si>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</si>
  <si>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</si>
  <si>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</si>
  <si>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</si>
  <si>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</si>
  <si>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</si>
  <si>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</si>
  <si>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</si>
  <si>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</si>
  <si>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</si>
  <si>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</si>
  <si>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</si>
  <si>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</si>
  <si>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</si>
  <si>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</si>
  <si>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</si>
  <si>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</si>
  <si>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</si>
  <si>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</si>
  <si>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</si>
  <si>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</si>
  <si>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</si>
  <si>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</si>
  <si>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</si>
  <si>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</si>
  <si>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</si>
  <si>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</si>
  <si>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</si>
  <si>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</si>
  <si>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</si>
  <si>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</si>
  <si>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</si>
  <si>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</si>
  <si>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</si>
  <si>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</si>
  <si>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</si>
  <si>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</si>
  <si>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</si>
  <si>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</si>
  <si>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</si>
  <si>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</si>
  <si>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</si>
  <si>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</si>
  <si>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</si>
  <si>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</si>
  <si>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</si>
  <si>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</si>
  <si>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</si>
  <si>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</si>
  <si>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</si>
  <si>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</si>
  <si>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</si>
  <si>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</si>
  <si>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</si>
  <si>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</si>
  <si>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</si>
  <si>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</si>
  <si>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</si>
  <si>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</si>
  <si>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</si>
  <si>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</si>
  <si>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</si>
  <si>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</si>
  <si>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</si>
  <si>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</si>
  <si>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</si>
  <si>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</si>
  <si>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</si>
  <si>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</si>
  <si>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</si>
  <si>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</si>
  <si>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</si>
  <si>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</si>
  <si>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</si>
  <si>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</si>
  <si>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</si>
  <si>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</si>
  <si>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</si>
  <si>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</si>
  <si>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</si>
  <si>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</si>
  <si>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</si>
  <si>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</si>
  <si>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</si>
  <si>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</si>
  <si>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</si>
  <si>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</si>
  <si>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</si>
  <si>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</si>
  <si>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</si>
  <si>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</si>
  <si>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</si>
  <si>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</si>
  <si>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</si>
  <si>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</si>
  <si>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</si>
  <si>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</si>
  <si>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</si>
  <si>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</si>
  <si>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</si>
  <si>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</si>
  <si>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</si>
  <si>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</si>
  <si>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</si>
  <si>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</si>
  <si>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</si>
  <si>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</si>
  <si>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</si>
  <si>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</si>
  <si>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</si>
  <si>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</si>
  <si>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</si>
  <si>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</si>
  <si>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</si>
  <si>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</si>
  <si>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</si>
  <si>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</si>
  <si>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</si>
  <si>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</si>
  <si>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</si>
  <si>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</si>
  <si>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</si>
  <si>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</si>
  <si>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</si>
  <si>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</si>
  <si>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</si>
  <si>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</si>
  <si>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</si>
  <si>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</si>
  <si>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</si>
  <si>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</si>
  <si>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</si>
  <si>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</si>
  <si>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</si>
  <si>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</si>
  <si>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</si>
  <si>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</si>
  <si>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</si>
  <si>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</si>
  <si>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</si>
  <si>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</si>
  <si>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</si>
  <si>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</si>
  <si>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</si>
  <si>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</si>
  <si>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</si>
  <si>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</si>
  <si>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</si>
  <si>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</si>
  <si>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</si>
  <si>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</si>
  <si>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</si>
  <si>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</si>
  <si>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</si>
  <si>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</si>
  <si>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</si>
  <si>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</si>
  <si>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</si>
  <si>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</si>
  <si>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</si>
  <si>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</si>
  <si>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</si>
  <si>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</si>
  <si>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</si>
  <si>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</si>
  <si>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</si>
  <si>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</si>
  <si>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</si>
  <si>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</si>
  <si>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</si>
  <si>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</si>
  <si>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</si>
  <si>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</si>
  <si>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</si>
  <si>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</si>
  <si>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</si>
  <si>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</si>
  <si>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</si>
  <si>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</si>
  <si>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</si>
  <si>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</si>
  <si>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</si>
  <si>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</si>
  <si>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</si>
  <si>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</si>
  <si>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</si>
  <si>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</si>
  <si>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</si>
  <si>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</si>
  <si>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</si>
  <si>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</si>
  <si>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</si>
  <si>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</si>
  <si>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</si>
  <si>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</si>
  <si>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</si>
  <si>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</si>
  <si>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</si>
  <si>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</si>
  <si>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</si>
  <si>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</si>
  <si>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</si>
  <si>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</si>
  <si>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</si>
  <si>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</si>
  <si>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</si>
  <si>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</si>
  <si>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</si>
  <si>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</si>
  <si>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</si>
  <si>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</si>
  <si>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</si>
  <si>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</si>
  <si>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</si>
  <si>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</si>
  <si>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</si>
  <si>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</si>
  <si>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</si>
  <si>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</si>
  <si>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</si>
  <si>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</si>
  <si>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</si>
  <si>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</si>
  <si>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</si>
  <si>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</si>
  <si>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</si>
  <si>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</si>
  <si>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</si>
  <si>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</si>
  <si>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</si>
  <si>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</si>
  <si>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</si>
  <si>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</si>
  <si>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</si>
  <si>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</si>
  <si>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</si>
  <si>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</si>
  <si>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</si>
  <si>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</si>
  <si>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</si>
  <si>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</si>
  <si>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</si>
  <si>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</si>
  <si>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</si>
  <si>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</si>
  <si>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</si>
  <si>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</si>
  <si>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</si>
  <si>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</si>
  <si>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</si>
  <si>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</si>
  <si>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</si>
  <si>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</si>
  <si>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</si>
  <si>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</si>
  <si>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</si>
  <si>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</si>
  <si>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</si>
  <si>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</si>
  <si>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</si>
  <si>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</si>
  <si>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</si>
  <si>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</si>
  <si>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</si>
  <si>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</si>
  <si>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</si>
  <si>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</si>
  <si>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</si>
  <si>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</si>
  <si>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</si>
  <si>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</si>
  <si>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</si>
  <si>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</si>
  <si>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</si>
  <si>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</si>
  <si>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</si>
  <si>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</si>
  <si>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</si>
  <si>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</si>
  <si>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</si>
  <si>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</si>
  <si>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</si>
  <si>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</si>
  <si>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</si>
  <si>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</si>
  <si>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</si>
  <si>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</si>
  <si>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</si>
  <si>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</si>
  <si>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</si>
  <si>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</si>
  <si>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</si>
  <si>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</si>
  <si>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</si>
  <si>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</si>
  <si>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</si>
  <si>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</si>
  <si>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</si>
  <si>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</si>
  <si>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</si>
  <si>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</si>
  <si>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</si>
  <si>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</si>
  <si>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</si>
  <si>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</si>
  <si>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</si>
  <si>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</si>
  <si>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</si>
  <si>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</si>
  <si>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</si>
  <si>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</si>
  <si>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</si>
  <si>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</si>
  <si>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</si>
  <si>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</si>
  <si>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</si>
  <si>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</si>
  <si>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</si>
  <si>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</si>
  <si>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</si>
  <si>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</si>
  <si>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</si>
  <si>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</si>
  <si>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</si>
  <si>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</si>
  <si>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</si>
  <si>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</si>
  <si>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</si>
  <si>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</si>
  <si>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</si>
  <si>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</si>
  <si>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</si>
  <si>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</si>
  <si>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</si>
  <si>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</si>
  <si>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</si>
  <si>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</si>
  <si>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</si>
  <si>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</si>
  <si>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</si>
  <si>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</si>
  <si>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</si>
  <si>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</si>
  <si>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</si>
  <si>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</si>
  <si>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</si>
  <si>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</si>
  <si>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</si>
  <si>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</si>
  <si>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</si>
  <si>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</si>
  <si>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</si>
  <si>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</si>
  <si>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</si>
  <si>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</si>
  <si>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</si>
  <si>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</si>
  <si>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</si>
  <si>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</si>
  <si>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</si>
  <si>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</si>
  <si>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</si>
  <si>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</si>
  <si>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</si>
  <si>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</si>
  <si>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</si>
  <si>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</si>
  <si>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</si>
  <si>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</si>
  <si>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</si>
  <si>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</si>
  <si>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</si>
  <si>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</si>
  <si>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</si>
  <si>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</si>
  <si>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</si>
  <si>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</si>
  <si>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</si>
  <si>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</si>
  <si>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</si>
  <si>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</si>
  <si>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</si>
  <si>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</si>
  <si>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</si>
  <si>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</si>
  <si>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</si>
  <si>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</si>
  <si>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</si>
  <si>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</si>
  <si>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</si>
  <si>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</si>
  <si>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</si>
  <si>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</si>
  <si>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</si>
  <si>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</si>
  <si>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</si>
  <si>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</si>
  <si>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</si>
  <si>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</si>
  <si>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</si>
  <si>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</si>
  <si>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</si>
  <si>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</si>
  <si>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</si>
  <si>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</si>
  <si>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</si>
  <si>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</si>
  <si>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</si>
  <si>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</si>
  <si>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</si>
  <si>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</si>
  <si>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</si>
  <si>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</si>
  <si>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</si>
  <si>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</si>
  <si>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</si>
  <si>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</si>
  <si>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</si>
  <si>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</si>
  <si>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</si>
  <si>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</si>
  <si>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</si>
  <si>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</si>
  <si>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</si>
  <si>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</si>
  <si>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</si>
  <si>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</si>
  <si>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</si>
  <si>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</si>
  <si>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</si>
  <si>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</si>
  <si>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</si>
  <si>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</si>
  <si>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</si>
  <si>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</si>
  <si>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</si>
  <si>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</si>
  <si>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</si>
  <si>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</si>
  <si>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</si>
  <si>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</si>
  <si>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</si>
  <si>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</si>
  <si>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</si>
  <si>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</si>
  <si>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</si>
  <si>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</si>
  <si>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</si>
  <si>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</si>
  <si>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</si>
  <si>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</si>
  <si>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</si>
  <si>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</si>
  <si>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</si>
  <si>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</si>
  <si>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</si>
  <si>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</si>
  <si>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</si>
  <si>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</si>
  <si>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</si>
  <si>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</si>
  <si>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</si>
  <si>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</si>
  <si>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</si>
  <si>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</si>
  <si>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</si>
  <si>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</si>
  <si>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</si>
  <si>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</si>
  <si>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</si>
  <si>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</si>
  <si>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</si>
  <si>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</si>
  <si>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</si>
  <si>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</si>
  <si>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</si>
  <si>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</si>
  <si>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</si>
  <si>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</si>
  <si>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</si>
  <si>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</si>
  <si>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</si>
  <si>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</si>
  <si>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</si>
  <si>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</si>
  <si>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</si>
  <si>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</si>
  <si>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</si>
  <si>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</si>
  <si>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</si>
  <si>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</si>
  <si>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</si>
  <si>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</si>
  <si>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</si>
  <si>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</si>
  <si>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</si>
  <si>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</si>
  <si>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</si>
  <si>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</si>
  <si>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</si>
  <si>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</si>
  <si>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</si>
  <si>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</si>
  <si>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</si>
  <si>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</si>
  <si>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</si>
  <si>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</si>
  <si>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</si>
  <si>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</si>
  <si>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</si>
  <si>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</si>
  <si>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</si>
  <si>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</si>
  <si>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</si>
  <si>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</si>
  <si>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</si>
  <si>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</si>
  <si>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</si>
  <si>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</si>
  <si>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</si>
  <si>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</si>
  <si>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</si>
  <si>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</si>
  <si>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</si>
  <si>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</si>
  <si>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</si>
  <si>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</si>
  <si>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</si>
  <si>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</si>
  <si>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</si>
  <si>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</si>
  <si>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</si>
  <si>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</si>
  <si>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</si>
  <si>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</si>
  <si>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</si>
  <si>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</si>
  <si>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</si>
  <si>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</si>
  <si>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</si>
  <si>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</si>
  <si>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</si>
  <si>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</si>
  <si>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</si>
  <si>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</si>
  <si>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</si>
  <si>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</si>
  <si>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</si>
  <si>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</si>
  <si>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</si>
  <si>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</si>
  <si>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</si>
  <si>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</si>
  <si>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</si>
  <si>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</si>
  <si>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</si>
  <si>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</si>
  <si>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</si>
  <si>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</si>
  <si>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</si>
  <si>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</si>
  <si>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</si>
  <si>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</si>
  <si>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</si>
  <si>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</si>
  <si>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</si>
  <si>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</si>
  <si>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</si>
  <si>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</si>
  <si>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</si>
  <si>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</si>
  <si>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</si>
  <si>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</si>
  <si>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</si>
  <si>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</si>
  <si>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</si>
  <si>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</si>
  <si>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</si>
  <si>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</si>
  <si>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</si>
  <si>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</si>
  <si>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</si>
  <si>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</si>
  <si>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</si>
  <si>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</si>
  <si>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</si>
  <si>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</si>
  <si>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</si>
  <si>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</si>
  <si>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</si>
  <si>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</si>
  <si>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</si>
  <si>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</si>
  <si>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</si>
  <si>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</si>
  <si>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</si>
  <si>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</si>
  <si>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</si>
  <si>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</si>
  <si>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</si>
  <si>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</si>
  <si>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</si>
  <si>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</si>
  <si>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</si>
  <si>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</si>
  <si>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</si>
  <si>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</si>
  <si>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</si>
  <si>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</si>
  <si>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</si>
  <si>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</si>
  <si>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</si>
  <si>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</si>
  <si>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</si>
  <si>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</si>
  <si>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</si>
  <si>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</si>
  <si>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</si>
  <si>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</si>
  <si>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</si>
  <si>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</si>
  <si>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</si>
  <si>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</si>
  <si>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</si>
  <si>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</si>
  <si>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</si>
  <si>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</si>
  <si>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</si>
  <si>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</si>
  <si>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</si>
  <si>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</si>
  <si>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</si>
  <si>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</si>
  <si>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</si>
  <si>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</si>
  <si>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</si>
  <si>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</si>
  <si>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</si>
  <si>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</si>
  <si>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</si>
  <si>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</si>
  <si>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</si>
  <si>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</si>
  <si>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</si>
  <si>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</si>
  <si>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</si>
  <si>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</si>
  <si>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</si>
  <si>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</si>
  <si>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</si>
  <si>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</si>
  <si>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</si>
  <si>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</si>
  <si>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</si>
  <si>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</si>
  <si>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</si>
  <si>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</si>
  <si>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</si>
  <si>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</si>
  <si>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</si>
  <si>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</si>
  <si>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</si>
  <si>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</si>
  <si>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</si>
  <si>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</si>
  <si>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</si>
  <si>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</si>
  <si>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</si>
  <si>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</si>
  <si>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</si>
  <si>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</si>
  <si>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</si>
  <si>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</si>
  <si>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</si>
  <si>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</si>
  <si>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</si>
  <si>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</si>
  <si>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</si>
  <si>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</si>
  <si>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</si>
  <si>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</si>
  <si>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</si>
  <si>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</si>
  <si>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</si>
  <si>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</si>
  <si>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</si>
  <si>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</si>
  <si>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</si>
  <si>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</si>
  <si>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</si>
  <si>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</si>
  <si>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</si>
  <si>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</si>
  <si>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</si>
  <si>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</si>
  <si>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</si>
  <si>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</si>
  <si>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</si>
  <si>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</si>
  <si>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</si>
  <si>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</si>
  <si>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</si>
  <si>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</si>
  <si>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</si>
  <si>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</si>
  <si>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</si>
  <si>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</si>
  <si>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</si>
  <si>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</si>
  <si>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</si>
  <si>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</si>
  <si>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</si>
  <si>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</si>
  <si>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</si>
  <si>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</si>
  <si>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</si>
  <si>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</si>
  <si>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</si>
  <si>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</si>
  <si>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</si>
  <si>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</si>
  <si>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</si>
  <si>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</si>
  <si>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</si>
  <si>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</si>
  <si>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</si>
  <si>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</si>
  <si>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</si>
  <si>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</si>
  <si>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</si>
  <si>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</si>
  <si>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</si>
  <si>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</si>
  <si>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</si>
  <si>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</si>
  <si>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</si>
  <si>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</si>
  <si>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</si>
  <si>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</si>
  <si>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</si>
  <si>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</si>
  <si>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</si>
  <si>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</si>
  <si>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</si>
  <si>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</si>
  <si>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</si>
  <si>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</si>
  <si>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</si>
  <si>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</si>
  <si>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</si>
  <si>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</si>
  <si>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</si>
  <si>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</si>
  <si>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</si>
  <si>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</si>
  <si>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</si>
  <si>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</si>
  <si>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</si>
  <si>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</si>
  <si>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</si>
  <si>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</si>
  <si>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</si>
  <si>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</si>
  <si>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</si>
  <si>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</si>
  <si>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</si>
  <si>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</si>
  <si>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</si>
  <si>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</si>
  <si>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</si>
  <si>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</si>
  <si>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</si>
  <si>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</si>
  <si>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</si>
  <si>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</si>
  <si>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</si>
  <si>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</si>
  <si>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</si>
  <si>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</si>
  <si>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</si>
  <si>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</si>
  <si>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</si>
  <si>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</si>
  <si>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</si>
  <si>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</si>
  <si>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</si>
  <si>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</si>
  <si>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</si>
  <si>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</si>
  <si>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</si>
  <si>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</si>
  <si>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</si>
  <si>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</si>
  <si>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</si>
  <si>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</si>
  <si>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</si>
  <si>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</si>
  <si>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</si>
  <si>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</si>
  <si>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</si>
  <si>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</si>
  <si>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</si>
  <si>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</si>
  <si>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</si>
  <si>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</si>
  <si>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</si>
  <si>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</si>
  <si>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</si>
  <si>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</si>
  <si>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</si>
  <si>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</si>
  <si>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</si>
  <si>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</si>
  <si>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</si>
  <si>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</si>
  <si>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</si>
  <si>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</si>
  <si>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</si>
  <si>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</si>
  <si>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</si>
  <si>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</si>
  <si>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</si>
  <si>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</si>
  <si>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</si>
  <si>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</si>
  <si>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</si>
  <si>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</si>
  <si>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</si>
  <si>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</si>
  <si>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</si>
  <si>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</si>
  <si>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</si>
  <si>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</si>
  <si>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</si>
  <si>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</si>
  <si>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</si>
  <si>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</si>
  <si>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</si>
  <si>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</si>
  <si>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</si>
  <si>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</si>
  <si>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</si>
  <si>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</si>
  <si>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</si>
  <si>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</si>
  <si>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</si>
  <si>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</si>
  <si>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</si>
  <si>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</si>
  <si>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</si>
  <si>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</si>
  <si>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</si>
  <si>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</si>
  <si>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</si>
  <si>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</si>
  <si>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</si>
  <si>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</si>
  <si>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</si>
  <si>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</si>
  <si>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</si>
  <si>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</si>
  <si>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</si>
  <si>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</si>
  <si>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</si>
  <si>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</si>
  <si>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</si>
  <si>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</si>
  <si>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</si>
  <si>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</si>
  <si>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</si>
  <si>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</si>
  <si>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</si>
  <si>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</si>
  <si>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</si>
  <si>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</si>
  <si>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</si>
  <si>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</si>
  <si>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</si>
  <si>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</si>
  <si>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</si>
  <si>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</si>
  <si>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</si>
  <si>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</si>
  <si>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</si>
  <si>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</si>
  <si>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</si>
  <si>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</si>
  <si>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</si>
  <si>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</si>
  <si>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</si>
  <si>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</si>
  <si>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</si>
  <si>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</si>
  <si>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</si>
  <si>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</si>
  <si>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</si>
  <si>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</si>
  <si>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</si>
  <si>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</si>
  <si>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</si>
  <si>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</si>
  <si>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</si>
  <si>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</si>
  <si>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</si>
  <si>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</si>
  <si>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</si>
  <si>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</si>
  <si>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</si>
  <si>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</si>
  <si>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</si>
  <si>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</si>
  <si>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</si>
  <si>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</si>
  <si>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</si>
  <si>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</si>
  <si>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</si>
  <si>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</si>
  <si>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</si>
  <si>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</si>
  <si>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</si>
  <si>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</si>
  <si>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</si>
  <si>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</si>
  <si>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</si>
  <si>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</si>
  <si>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</si>
  <si>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</si>
  <si>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</si>
  <si>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</si>
  <si>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</si>
  <si>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</si>
  <si>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</si>
  <si>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</si>
  <si>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</si>
  <si>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</si>
  <si>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</si>
  <si>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</si>
  <si>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</si>
  <si>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</si>
  <si>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</si>
  <si>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</si>
  <si>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</si>
  <si>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</si>
  <si>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</si>
  <si>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</si>
  <si>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</si>
  <si>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</si>
  <si>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</si>
  <si>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</si>
  <si>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</si>
  <si>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</si>
  <si>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</si>
  <si>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</si>
  <si>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</si>
  <si>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</si>
  <si>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</si>
  <si>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</si>
  <si>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</si>
  <si>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</si>
  <si>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</si>
  <si>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</si>
  <si>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</si>
  <si>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</si>
  <si>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</si>
  <si>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</si>
  <si>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</si>
  <si>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</si>
  <si>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</si>
  <si>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</si>
  <si>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</si>
  <si>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</si>
  <si>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</si>
  <si>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</si>
  <si>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</si>
  <si>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</si>
  <si>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</si>
  <si>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</si>
  <si>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</si>
  <si>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</si>
  <si>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</si>
  <si>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</si>
  <si>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</si>
  <si>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</si>
  <si>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</si>
  <si>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</si>
  <si>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</si>
  <si>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</si>
  <si>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</si>
  <si>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</si>
  <si>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</si>
  <si>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</si>
  <si>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</si>
  <si>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</si>
  <si>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</si>
  <si>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</si>
  <si>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</si>
  <si>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</si>
  <si>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</si>
  <si>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</si>
  <si>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</si>
  <si>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</si>
  <si>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</si>
  <si>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</si>
  <si>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</si>
  <si>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</si>
  <si>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</si>
  <si>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</si>
  <si>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</si>
  <si>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</si>
  <si>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</si>
  <si>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</si>
  <si>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</si>
  <si>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</si>
  <si>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</si>
  <si>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</si>
  <si>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</si>
  <si>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</si>
  <si>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</si>
  <si>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</si>
  <si>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</si>
  <si>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</si>
  <si>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</si>
  <si>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</si>
  <si>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</si>
  <si>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</si>
  <si>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</si>
  <si>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</si>
  <si>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</si>
  <si>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</si>
  <si>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</si>
  <si>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</si>
  <si>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</si>
  <si>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</si>
  <si>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</si>
  <si>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</si>
  <si>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</si>
  <si>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</si>
  <si>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</si>
  <si>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</si>
  <si>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</si>
  <si>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</si>
  <si>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</si>
  <si>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</si>
  <si>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</si>
  <si>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</si>
  <si>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</si>
  <si>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</si>
  <si>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</si>
  <si>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</si>
  <si>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</si>
  <si>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</si>
  <si>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</si>
  <si>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</si>
  <si>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</si>
  <si>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</si>
  <si>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</si>
  <si>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</si>
  <si>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</si>
  <si>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</si>
  <si>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</si>
  <si>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</si>
  <si>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</si>
  <si>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</si>
  <si>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</si>
  <si>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</si>
  <si>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</si>
  <si>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</si>
  <si>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</si>
  <si>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</si>
  <si>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</si>
  <si>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</si>
  <si>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</si>
  <si>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</si>
  <si>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</si>
  <si>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</si>
  <si>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</si>
  <si>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</si>
  <si>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</si>
  <si>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</si>
  <si>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</si>
  <si>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</si>
  <si>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</si>
  <si>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</si>
  <si>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</si>
  <si>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</si>
  <si>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</si>
  <si>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</si>
  <si>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</si>
  <si>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</si>
  <si>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</si>
  <si>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</si>
  <si>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</si>
  <si>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</si>
  <si>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</si>
  <si>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</si>
  <si>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</si>
  <si>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</si>
  <si>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</si>
  <si>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</si>
  <si>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</si>
  <si>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</si>
  <si>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</si>
  <si>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</si>
  <si>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</si>
  <si>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</si>
  <si>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</si>
  <si>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</si>
  <si>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</si>
  <si>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</si>
  <si>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</si>
  <si>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</si>
  <si>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</si>
  <si>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</si>
  <si>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</si>
  <si>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</si>
  <si>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</si>
  <si>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</si>
  <si>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</si>
  <si>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</si>
  <si>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</si>
  <si>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</si>
  <si>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</si>
  <si>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</si>
  <si>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</si>
  <si>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</si>
  <si>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</si>
  <si>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</si>
  <si>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</si>
  <si>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</si>
  <si>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</si>
  <si>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</si>
  <si>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</si>
  <si>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</si>
  <si>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</si>
  <si>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</si>
  <si>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</si>
  <si>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</si>
  <si>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</si>
  <si>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</si>
  <si>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</si>
  <si>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</si>
  <si>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</si>
  <si>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</si>
  <si>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</si>
  <si>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</si>
  <si>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</si>
  <si>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</si>
  <si>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</si>
  <si>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</si>
  <si>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</si>
  <si>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</si>
  <si>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</si>
  <si>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</si>
  <si>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</si>
  <si>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</si>
  <si>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</si>
  <si>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</si>
  <si>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</si>
  <si>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</si>
  <si>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</si>
  <si>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</si>
  <si>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</si>
  <si>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</si>
  <si>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</si>
  <si>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</si>
  <si>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</si>
  <si>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</si>
  <si>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</si>
  <si>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</si>
  <si>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</si>
  <si>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</si>
  <si>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</si>
  <si>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</si>
  <si>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</si>
  <si>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</si>
  <si>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</si>
  <si>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</si>
  <si>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</si>
  <si>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</si>
  <si>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</si>
  <si>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</si>
  <si>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</si>
  <si>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</si>
  <si>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</si>
  <si>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</si>
  <si>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</si>
  <si>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</si>
  <si>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</si>
  <si>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</si>
  <si>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</si>
  <si>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</si>
  <si>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</si>
  <si>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</si>
  <si>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</si>
  <si>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</si>
  <si>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</si>
  <si>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</si>
  <si>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</si>
  <si>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</si>
  <si>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</si>
  <si>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</si>
  <si>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</si>
  <si>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</si>
  <si>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</si>
  <si>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</si>
  <si>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</si>
  <si>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</si>
  <si>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</si>
  <si>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</si>
  <si>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</si>
  <si>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</si>
  <si>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</si>
  <si>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</si>
  <si>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</si>
  <si>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</si>
  <si>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</si>
  <si>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</si>
  <si>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</si>
  <si>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</si>
  <si>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</si>
  <si>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</si>
  <si>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</si>
  <si>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</si>
  <si>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</si>
  <si>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</si>
  <si>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</si>
  <si>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</si>
  <si>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</si>
  <si>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</si>
  <si>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</si>
  <si>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</si>
  <si>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</si>
  <si>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</si>
  <si>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</si>
  <si>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</si>
  <si>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</si>
  <si>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</si>
  <si>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</si>
  <si>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</si>
  <si>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</si>
  <si>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</si>
  <si>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</si>
  <si>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</si>
  <si>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</si>
  <si>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</si>
  <si>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</si>
  <si>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</si>
  <si>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</si>
  <si>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</si>
  <si>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</si>
  <si>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</si>
  <si>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</si>
  <si>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</si>
  <si>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</si>
  <si>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</si>
  <si>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</si>
  <si>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</si>
  <si>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</si>
  <si>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</si>
  <si>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</si>
  <si>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</si>
  <si>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</si>
  <si>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</si>
  <si>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</si>
  <si>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</si>
  <si>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</si>
  <si>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</si>
  <si>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</si>
  <si>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</si>
  <si>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</si>
  <si>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</si>
  <si>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</si>
  <si>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</si>
  <si>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</si>
  <si>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</si>
  <si>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</si>
  <si>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</si>
  <si>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</si>
  <si>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</si>
  <si>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</si>
  <si>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</si>
  <si>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</si>
  <si>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</si>
  <si>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</si>
  <si>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</si>
  <si>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</si>
  <si>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</si>
  <si>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</si>
  <si>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</si>
  <si>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</si>
  <si>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</si>
  <si>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</si>
  <si>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</si>
  <si>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</si>
  <si>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</si>
  <si>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</si>
  <si>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</si>
  <si>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</si>
  <si>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</si>
  <si>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</si>
  <si>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</si>
  <si>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</si>
  <si>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</si>
  <si>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</si>
  <si>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</si>
  <si>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</si>
  <si>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</si>
  <si>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</si>
  <si>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</si>
  <si>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</si>
  <si>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</si>
  <si>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</si>
  <si>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</si>
  <si>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</si>
  <si>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</si>
  <si>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</si>
  <si>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</si>
  <si>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</si>
  <si>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</si>
  <si>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</si>
  <si>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</si>
  <si>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</si>
  <si>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</si>
  <si>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</si>
  <si>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</si>
  <si>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</si>
  <si>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</si>
  <si>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</si>
  <si>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</si>
  <si>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</si>
  <si>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</si>
  <si>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</si>
  <si>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</si>
  <si>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</si>
  <si>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</si>
  <si>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</si>
  <si>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</si>
  <si>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</si>
  <si>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</si>
  <si>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</si>
  <si>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</si>
  <si>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</si>
  <si>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</si>
  <si>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</si>
  <si>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</si>
  <si>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</si>
  <si>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</si>
  <si>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</si>
  <si>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</si>
  <si>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</si>
  <si>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</si>
  <si>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</si>
  <si>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</si>
  <si>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</si>
  <si>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</si>
  <si>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</si>
  <si>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</si>
  <si>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</si>
  <si>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</si>
  <si>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</si>
  <si>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</si>
  <si>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</si>
  <si>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</si>
  <si>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</si>
  <si>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</si>
  <si>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</si>
  <si>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</si>
  <si>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</si>
  <si>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</si>
  <si>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</si>
  <si>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</si>
  <si>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</si>
  <si>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</si>
  <si>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</si>
  <si>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</si>
  <si>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</si>
  <si>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</si>
  <si>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</si>
  <si>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</si>
  <si>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</si>
  <si>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</si>
  <si>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</si>
  <si>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</si>
  <si>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</si>
  <si>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</si>
  <si>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</si>
  <si>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</si>
  <si>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</si>
  <si>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</si>
  <si>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</si>
  <si>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</si>
  <si>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</si>
  <si>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</si>
  <si>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</si>
  <si>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</si>
  <si>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</si>
  <si>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</si>
  <si>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</si>
  <si>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</si>
  <si>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</si>
  <si>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</si>
  <si>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</si>
  <si>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</si>
  <si>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</si>
  <si>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</si>
  <si>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</si>
  <si>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</si>
  <si>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</si>
  <si>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</si>
  <si>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</si>
  <si>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</si>
  <si>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</si>
  <si>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</si>
  <si>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</si>
  <si>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</si>
  <si>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</si>
  <si>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</si>
  <si>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</si>
  <si>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</si>
  <si>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</si>
  <si>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</si>
  <si>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</si>
  <si>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</si>
  <si>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</si>
  <si>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</si>
  <si>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</si>
  <si>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</si>
  <si>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</si>
  <si>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</si>
  <si>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</si>
  <si>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</si>
  <si>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</si>
  <si>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</si>
  <si>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</si>
  <si>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</si>
  <si>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</si>
  <si>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</si>
  <si>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</si>
  <si>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</si>
  <si>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</si>
  <si>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</si>
  <si>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</si>
  <si>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</si>
  <si>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</si>
  <si>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</si>
  <si>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</si>
  <si>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</si>
  <si>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</si>
  <si>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</si>
  <si>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</si>
  <si>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</si>
  <si>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</si>
  <si>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</si>
  <si>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</si>
  <si>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</si>
  <si>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</si>
  <si>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</si>
  <si>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</si>
  <si>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</si>
  <si>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</si>
  <si>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</si>
  <si>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</si>
  <si>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</si>
  <si>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</si>
  <si>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</si>
  <si>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</si>
  <si>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</si>
  <si>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</si>
  <si>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</si>
  <si>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</si>
  <si>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</si>
  <si>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</si>
  <si>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</si>
  <si>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</si>
  <si>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</si>
  <si>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</si>
  <si>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</si>
  <si>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</si>
  <si>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</si>
  <si>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</si>
  <si>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</si>
  <si>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</si>
  <si>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</si>
  <si>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</si>
  <si>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</si>
  <si>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</si>
  <si>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</si>
  <si>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</si>
  <si>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</si>
  <si>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</si>
  <si>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</si>
  <si>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</si>
  <si>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</si>
  <si>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</si>
  <si>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</si>
  <si>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</si>
  <si>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</si>
  <si>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</si>
  <si>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</si>
  <si>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</si>
  <si>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</si>
  <si>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</si>
  <si>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</si>
  <si>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</si>
  <si>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</si>
  <si>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</si>
  <si>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</si>
  <si>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</si>
  <si>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</si>
  <si>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</si>
  <si>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</si>
  <si>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</si>
  <si>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</si>
  <si>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</si>
  <si>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</si>
  <si>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</si>
  <si>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</si>
  <si>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</si>
  <si>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</si>
  <si>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</si>
  <si>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</si>
  <si>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</si>
  <si>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</si>
  <si>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</si>
  <si>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</si>
  <si>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</si>
  <si>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</si>
  <si>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</si>
  <si>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</si>
  <si>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</si>
  <si>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</si>
  <si>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</si>
  <si>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</si>
  <si>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</si>
  <si>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</si>
  <si>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</si>
  <si>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</si>
  <si>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</si>
  <si>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</si>
  <si>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</si>
  <si>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</si>
  <si>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</si>
  <si>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</si>
  <si>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</si>
  <si>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</si>
  <si>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</si>
  <si>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</si>
  <si>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</si>
  <si>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</si>
  <si>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</si>
  <si>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</si>
  <si>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</si>
  <si>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</si>
  <si>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</si>
  <si>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</si>
  <si>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</si>
  <si>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</si>
  <si>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</si>
  <si>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</si>
  <si>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</si>
  <si>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</si>
  <si>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</si>
  <si>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</si>
  <si>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</si>
  <si>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</si>
  <si>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</si>
  <si>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</si>
  <si>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</si>
  <si>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</si>
  <si>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</si>
  <si>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</si>
  <si>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</si>
  <si>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</si>
  <si>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</si>
  <si>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</si>
  <si>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</si>
  <si>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</si>
  <si>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</si>
  <si>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</si>
  <si>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</si>
  <si>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</si>
  <si>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</si>
  <si>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</si>
  <si>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</si>
  <si>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</si>
  <si>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</si>
  <si>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</si>
  <si>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</si>
  <si>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</si>
  <si>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</si>
  <si>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</si>
  <si>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</si>
  <si>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</si>
  <si>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</si>
  <si>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</si>
  <si>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</si>
  <si>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</si>
  <si>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</si>
  <si>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</si>
  <si>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</si>
  <si>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</si>
  <si>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</si>
  <si>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</si>
  <si>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</si>
  <si>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</si>
  <si>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</si>
  <si>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</si>
  <si>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</si>
  <si>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</si>
  <si>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</si>
  <si>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</si>
  <si>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</si>
  <si>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</si>
  <si>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</si>
  <si>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</si>
  <si>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</si>
  <si>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</si>
  <si>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</si>
  <si>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</si>
  <si>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</si>
  <si>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</si>
  <si>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</si>
  <si>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</si>
  <si>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</si>
  <si>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</si>
  <si>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</si>
  <si>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</si>
  <si>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</si>
  <si>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</si>
  <si>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</si>
  <si>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</si>
  <si>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</si>
  <si>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</si>
  <si>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</si>
  <si>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</si>
  <si>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</si>
  <si>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</si>
  <si>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</si>
  <si>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</si>
  <si>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</si>
  <si>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</si>
  <si>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</si>
  <si>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</si>
  <si>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</si>
  <si>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</si>
  <si>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</si>
  <si>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</si>
  <si>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</si>
  <si>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</si>
  <si>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</si>
  <si>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</si>
  <si>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</si>
  <si>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</si>
  <si>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</si>
  <si>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</si>
  <si>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</si>
  <si>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</si>
  <si>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</si>
  <si>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</si>
  <si>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</si>
  <si>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</si>
  <si>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</si>
  <si>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</si>
  <si>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</si>
  <si>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</si>
  <si>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</si>
  <si>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</si>
  <si>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</si>
  <si>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</si>
  <si>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</si>
  <si>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</si>
  <si>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</si>
  <si>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</si>
  <si>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</si>
  <si>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</si>
  <si>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</si>
  <si>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</si>
  <si>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</si>
  <si>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</si>
  <si>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</si>
  <si>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</si>
  <si>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</si>
  <si>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</si>
  <si>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</si>
  <si>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</si>
  <si>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</si>
  <si>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</si>
  <si>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</si>
  <si>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</si>
  <si>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</si>
  <si>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</si>
  <si>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</si>
  <si>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</si>
  <si>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</si>
  <si>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</si>
  <si>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</si>
  <si>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</si>
  <si>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</si>
  <si>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</si>
  <si>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</si>
  <si>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</si>
  <si>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</si>
  <si>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</si>
  <si>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</si>
  <si>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</si>
  <si>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</si>
  <si>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</si>
  <si>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</si>
  <si>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</si>
  <si>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</si>
  <si>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</si>
  <si>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</si>
  <si>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</si>
  <si>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</si>
  <si>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</si>
  <si>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</si>
  <si>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</si>
  <si>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</si>
  <si>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</si>
  <si>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</si>
  <si>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</si>
  <si>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</si>
  <si>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</si>
  <si>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</si>
  <si>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</si>
  <si>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</si>
  <si>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</si>
  <si>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</si>
  <si>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</si>
  <si>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</si>
  <si>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</si>
  <si>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</si>
  <si>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</si>
  <si>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</si>
  <si>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</si>
  <si>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</si>
  <si>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</si>
  <si>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</si>
  <si>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</si>
  <si>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</si>
  <si>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</si>
  <si>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</si>
  <si>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</si>
  <si>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</si>
  <si>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</si>
  <si>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</si>
  <si>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</si>
  <si>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</si>
  <si>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</si>
  <si>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</si>
  <si>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</si>
  <si>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</si>
  <si>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</si>
  <si>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</si>
  <si>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</si>
  <si>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</si>
  <si>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</si>
  <si>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</si>
  <si>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</si>
  <si>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</si>
  <si>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</si>
  <si>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</si>
  <si>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</si>
  <si>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</si>
  <si>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</si>
  <si>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</si>
  <si>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</si>
  <si>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</si>
  <si>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</si>
  <si>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</si>
  <si>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</si>
  <si>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</si>
  <si>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</si>
  <si>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</si>
  <si>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</si>
  <si>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</si>
  <si>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</si>
  <si>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</si>
  <si>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</si>
  <si>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</si>
  <si>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</si>
  <si>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</si>
  <si>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</si>
  <si>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</si>
  <si>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</si>
  <si>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</si>
  <si>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</si>
  <si>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</si>
  <si>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</si>
  <si>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</si>
  <si>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</si>
  <si>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</si>
  <si>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</si>
  <si>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</si>
  <si>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</si>
  <si>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</si>
  <si>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</si>
  <si>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</si>
  <si>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</si>
  <si>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</si>
  <si>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</si>
  <si>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</si>
  <si>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</si>
  <si>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</si>
  <si>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</si>
  <si>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</si>
  <si>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</si>
  <si>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</si>
  <si>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</si>
  <si>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</si>
  <si>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</si>
  <si>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</si>
  <si>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</si>
  <si>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</si>
  <si>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</si>
  <si>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</si>
  <si>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</si>
  <si>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</si>
  <si>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</si>
  <si>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</si>
  <si>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</si>
  <si>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</si>
  <si>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</si>
  <si>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</si>
  <si>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</si>
  <si>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</si>
  <si>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</si>
  <si>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</si>
  <si>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</si>
  <si>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</si>
  <si>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</si>
  <si>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</si>
  <si>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</si>
  <si>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</si>
  <si>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</si>
  <si>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</si>
  <si>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</si>
  <si>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</si>
  <si>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</si>
  <si>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</si>
  <si>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</si>
  <si>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</si>
  <si>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</si>
  <si>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</si>
  <si>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</si>
  <si>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</si>
  <si>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</si>
  <si>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</si>
  <si>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</si>
  <si>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</si>
  <si>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</si>
  <si>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</si>
  <si>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</si>
  <si>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</si>
  <si>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</si>
  <si>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</si>
  <si>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</si>
  <si>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</si>
  <si>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</si>
  <si>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</si>
  <si>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</si>
  <si>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</si>
  <si>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</si>
  <si>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</si>
  <si>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</si>
  <si>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</si>
  <si>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</si>
  <si>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</si>
  <si>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</si>
  <si>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</si>
  <si>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</si>
  <si>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</si>
  <si>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</si>
  <si>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</si>
  <si>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</si>
  <si>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</si>
  <si>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</si>
  <si>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</si>
  <si>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</si>
  <si>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</si>
  <si>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</si>
  <si>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</si>
  <si>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</si>
  <si>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</si>
  <si>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</si>
  <si>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</si>
  <si>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</si>
  <si>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</si>
  <si>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</si>
  <si>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</si>
  <si>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</si>
  <si>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</si>
  <si>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</si>
  <si>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</si>
  <si>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</si>
  <si>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</si>
  <si>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</si>
  <si>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</si>
  <si>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</si>
  <si>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</si>
  <si>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</si>
  <si>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</si>
  <si>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</si>
  <si>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</si>
  <si>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</si>
  <si>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</si>
  <si>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</si>
  <si>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</si>
  <si>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</si>
  <si>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</si>
  <si>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</si>
  <si>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</si>
  <si>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</si>
  <si>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</si>
  <si>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</si>
  <si>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</si>
  <si>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</si>
  <si>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</si>
  <si>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</si>
  <si>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</si>
  <si>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</si>
  <si>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</si>
  <si>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</si>
  <si>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</si>
  <si>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</si>
  <si>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</si>
  <si>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</si>
  <si>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</si>
  <si>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</si>
  <si>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</si>
  <si>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</si>
  <si>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</si>
  <si>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</si>
  <si>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</si>
  <si>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</si>
  <si>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</si>
  <si>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</si>
  <si>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</si>
  <si>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</si>
  <si>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</si>
  <si>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</si>
  <si>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</si>
  <si>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</si>
  <si>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</si>
  <si>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</si>
  <si>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</si>
  <si>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</si>
  <si>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</si>
  <si>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</si>
  <si>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</si>
  <si>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</si>
  <si>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</si>
  <si>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</si>
  <si>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</si>
  <si>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</si>
  <si>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</si>
  <si>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</si>
  <si>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</si>
  <si>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</si>
  <si>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</si>
  <si>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</si>
  <si>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</si>
  <si>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</si>
  <si>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</si>
  <si>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</si>
  <si>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</si>
  <si>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</si>
  <si>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</si>
  <si>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</si>
  <si>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</si>
  <si>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</si>
  <si>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</si>
  <si>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</si>
  <si>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</si>
  <si>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</si>
  <si>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</si>
  <si>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</si>
  <si>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</si>
  <si>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</si>
  <si>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</si>
  <si>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</si>
  <si>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</si>
  <si>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</si>
  <si>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</si>
  <si>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</si>
  <si>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</si>
  <si>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</si>
  <si>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</si>
  <si>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</si>
  <si>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</si>
  <si>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</si>
  <si>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</si>
  <si>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</si>
  <si>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</si>
  <si>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</si>
  <si>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</si>
  <si>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</si>
  <si>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</si>
  <si>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</si>
  <si>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</si>
  <si>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</si>
  <si>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</si>
  <si>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</si>
  <si>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</si>
  <si>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</si>
  <si>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</si>
  <si>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</si>
  <si>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</si>
  <si>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</si>
  <si>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</si>
  <si>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</si>
  <si>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</si>
  <si>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</si>
  <si>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</si>
  <si>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</si>
  <si>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</si>
  <si>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</si>
  <si>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</si>
  <si>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</si>
  <si>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</si>
  <si>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</si>
  <si>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</si>
  <si>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</si>
  <si>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</si>
  <si>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</si>
  <si>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</si>
  <si>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</si>
  <si>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</si>
  <si>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</si>
  <si>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</si>
  <si>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</si>
  <si>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</si>
  <si>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</si>
  <si>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</si>
  <si>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</si>
  <si>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</si>
  <si>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</si>
  <si>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</si>
  <si>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</si>
  <si>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</si>
  <si>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</si>
  <si>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</si>
  <si>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</si>
  <si>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</si>
  <si>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</si>
  <si>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</si>
  <si>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</si>
  <si>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</si>
  <si>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</si>
  <si>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</si>
  <si>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</si>
  <si>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</si>
  <si>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</si>
  <si>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</si>
  <si>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</si>
  <si>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</si>
  <si>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</si>
  <si>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</si>
  <si>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</si>
  <si>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</si>
  <si>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</si>
  <si>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</si>
  <si>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</si>
  <si>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</si>
  <si>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</si>
  <si>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</si>
  <si>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</si>
  <si>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</si>
  <si>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</si>
  <si>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</si>
  <si>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</si>
  <si>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</si>
  <si>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</si>
  <si>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</si>
  <si>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</si>
  <si>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</si>
  <si>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</si>
  <si>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</si>
  <si>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</si>
  <si>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</si>
  <si>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</si>
  <si>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</si>
  <si>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</si>
  <si>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</si>
  <si>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</si>
  <si>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</si>
  <si>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</si>
  <si>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</si>
  <si>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</si>
  <si>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</si>
  <si>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</si>
  <si>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</si>
  <si>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</si>
  <si>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</si>
  <si>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</si>
  <si>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</si>
  <si>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</si>
  <si>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</si>
  <si>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</si>
  <si>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</si>
  <si>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</si>
  <si>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</si>
  <si>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</si>
  <si>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</si>
  <si>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</si>
  <si>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</si>
  <si>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</si>
  <si>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</si>
  <si>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</si>
  <si>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</si>
  <si>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</si>
  <si>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</si>
  <si>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</si>
  <si>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</si>
  <si>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</si>
  <si>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</si>
  <si>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</si>
  <si>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</si>
  <si>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</si>
  <si>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</si>
  <si>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</si>
  <si>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</si>
  <si>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</si>
  <si>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</si>
  <si>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</si>
  <si>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</si>
  <si>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</si>
  <si>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</si>
  <si>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</si>
  <si>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</si>
  <si>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</si>
  <si>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</si>
  <si>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</si>
  <si>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</si>
  <si>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</si>
  <si>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</si>
  <si>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</si>
  <si>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</si>
  <si>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</si>
  <si>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</si>
  <si>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</si>
  <si>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</si>
  <si>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</si>
  <si>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</si>
  <si>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</si>
  <si>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</si>
  <si>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</si>
  <si>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</si>
  <si>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</si>
  <si>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</si>
  <si>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</si>
  <si>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</si>
  <si>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</si>
  <si>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</si>
  <si>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</si>
  <si>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</si>
  <si>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</si>
  <si>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</si>
  <si>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</si>
  <si>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</si>
  <si>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</si>
  <si>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</si>
  <si>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</si>
  <si>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</si>
  <si>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</si>
  <si>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</si>
  <si>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</si>
  <si>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</si>
  <si>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</si>
  <si>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</si>
  <si>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</si>
  <si>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</si>
  <si>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</si>
  <si>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</si>
  <si>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</si>
  <si>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</si>
  <si>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</si>
  <si>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</si>
  <si>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</si>
  <si>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</si>
  <si>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</si>
  <si>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</si>
  <si>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</si>
  <si>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</si>
  <si>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</si>
  <si>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</si>
  <si>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</si>
  <si>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</si>
  <si>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</si>
  <si>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</si>
  <si>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</si>
  <si>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</si>
  <si>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</si>
  <si>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</si>
  <si>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</si>
  <si>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</si>
  <si>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</si>
  <si>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</si>
  <si>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</si>
  <si>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</si>
  <si>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</si>
  <si>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</si>
  <si>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</si>
  <si>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</si>
  <si>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</si>
  <si>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</si>
  <si>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</si>
  <si>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</si>
  <si>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</si>
  <si>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</si>
  <si>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</si>
  <si>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</si>
  <si>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</si>
  <si>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</si>
  <si>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</si>
  <si>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</si>
  <si>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</si>
  <si>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</si>
  <si>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</si>
  <si>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</si>
  <si>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</si>
  <si>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</si>
  <si>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</si>
  <si>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</si>
  <si>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</si>
  <si>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</si>
  <si>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</si>
  <si>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</si>
  <si>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</si>
  <si>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</si>
  <si>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</si>
  <si>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</si>
  <si>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</si>
  <si>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</si>
  <si>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</si>
  <si>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</si>
  <si>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</si>
  <si>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</si>
  <si>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</si>
  <si>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</si>
  <si>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</si>
  <si>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</si>
  <si>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</si>
  <si>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</si>
  <si>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</si>
  <si>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</si>
  <si>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</si>
  <si>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</si>
  <si>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</si>
  <si>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</si>
  <si>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</si>
  <si>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</si>
  <si>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</si>
  <si>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</si>
  <si>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</si>
  <si>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</si>
  <si>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</si>
  <si>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</si>
  <si>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</si>
  <si>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</si>
  <si>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</si>
  <si>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</si>
  <si>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</si>
  <si>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</si>
  <si>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</si>
  <si>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</si>
  <si>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</si>
  <si>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</si>
  <si>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</si>
  <si>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</si>
  <si>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</si>
  <si>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</si>
  <si>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</si>
  <si>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</si>
  <si>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</si>
  <si>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</si>
  <si>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</si>
  <si>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</si>
  <si>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</si>
  <si>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</si>
  <si>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</si>
  <si>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</si>
  <si>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</si>
  <si>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</si>
  <si>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</si>
  <si>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</si>
  <si>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</si>
  <si>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</si>
  <si>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</si>
  <si>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</si>
  <si>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</si>
  <si>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</si>
  <si>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</si>
  <si>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</si>
  <si>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</si>
  <si>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</si>
  <si>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</si>
  <si>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</si>
  <si>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</si>
  <si>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</si>
  <si>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</si>
  <si>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</si>
  <si>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</si>
  <si>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</si>
  <si>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</si>
  <si>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</si>
  <si>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</si>
  <si>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</si>
  <si>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</si>
  <si>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</si>
  <si>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</si>
  <si>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</si>
  <si>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</si>
  <si>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</si>
  <si>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</si>
  <si>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</si>
  <si>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</si>
  <si>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</si>
  <si>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</si>
  <si>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</si>
  <si>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</si>
  <si>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</si>
  <si>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</si>
  <si>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</si>
  <si>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</si>
  <si>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</si>
  <si>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</si>
  <si>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</si>
  <si>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</si>
  <si>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</si>
  <si>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</si>
  <si>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</si>
  <si>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</si>
  <si>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</si>
  <si>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</si>
  <si>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</si>
  <si>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</si>
  <si>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</si>
  <si>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</si>
  <si>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</si>
  <si>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</si>
  <si>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</si>
  <si>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</si>
  <si>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</si>
  <si>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</si>
  <si>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</si>
  <si>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</si>
  <si>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</si>
  <si>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</si>
  <si>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</si>
  <si>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</si>
  <si>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</si>
  <si>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</si>
  <si>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</si>
  <si>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</si>
  <si>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</si>
  <si>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</si>
  <si>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</si>
  <si>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</si>
  <si>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</si>
  <si>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</si>
  <si>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</si>
  <si>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</si>
  <si>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</si>
  <si>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</si>
  <si>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</si>
  <si>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</si>
  <si>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</si>
  <si>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</si>
  <si>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</si>
  <si>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</si>
  <si>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</si>
  <si>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</si>
  <si>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</si>
  <si>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</si>
  <si>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</si>
  <si>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</si>
  <si>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</si>
  <si>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</si>
  <si>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</si>
  <si>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</si>
  <si>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</si>
  <si>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</si>
  <si>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</si>
  <si>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</si>
  <si>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</si>
  <si>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</si>
  <si>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</si>
  <si>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</si>
  <si>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</si>
  <si>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</si>
  <si>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</si>
  <si>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</si>
  <si>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</si>
  <si>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</si>
  <si>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</si>
  <si>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</si>
  <si>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</si>
  <si>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</si>
  <si>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</si>
  <si>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</si>
  <si>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</si>
  <si>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</si>
  <si>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</si>
  <si>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</si>
  <si>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</si>
  <si>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</si>
  <si>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</si>
  <si>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</si>
  <si>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</si>
  <si>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</si>
  <si>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</si>
  <si>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</si>
  <si>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</si>
  <si>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</si>
  <si>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</si>
  <si>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</si>
  <si>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</si>
  <si>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</si>
  <si>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</si>
  <si>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</si>
  <si>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</si>
  <si>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</si>
  <si>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</si>
  <si>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</si>
  <si>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</si>
  <si>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</si>
  <si>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</si>
  <si>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</si>
  <si>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</si>
  <si>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</si>
  <si>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</si>
  <si>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</si>
  <si>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</si>
  <si>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</si>
  <si>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</si>
  <si>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</si>
  <si>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</si>
  <si>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</si>
  <si>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</si>
  <si>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</si>
  <si>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</si>
  <si>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</si>
  <si>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</si>
  <si>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</si>
  <si>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</si>
  <si>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</si>
  <si>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</si>
  <si>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</si>
  <si>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</si>
  <si>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</si>
  <si>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</si>
  <si>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</si>
  <si>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</si>
  <si>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</si>
  <si>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</si>
  <si>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</si>
  <si>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</si>
  <si>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</si>
  <si>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</si>
  <si>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</si>
  <si>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</si>
  <si>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</si>
  <si>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</si>
  <si>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</si>
  <si>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</si>
  <si>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</si>
  <si>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</si>
  <si>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</si>
  <si>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</si>
  <si>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</si>
  <si>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</si>
  <si>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</si>
  <si>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</si>
  <si>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</si>
  <si>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</si>
  <si>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</si>
  <si>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</si>
  <si>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</si>
  <si>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</si>
  <si>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</si>
  <si>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</si>
  <si>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</si>
  <si>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</si>
  <si>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</si>
  <si>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</si>
  <si>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</si>
  <si>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</si>
  <si>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</si>
  <si>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</si>
  <si>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</si>
  <si>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</si>
  <si>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</si>
  <si>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</si>
  <si>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</si>
  <si>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</si>
  <si>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</si>
  <si>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</si>
  <si>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</si>
  <si>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</si>
  <si>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</si>
  <si>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</si>
  <si>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</si>
  <si>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</si>
  <si>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</si>
  <si>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</si>
  <si>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</si>
  <si>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</si>
  <si>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</si>
  <si>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</si>
  <si>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</si>
  <si>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</si>
  <si>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</si>
  <si>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</si>
  <si>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</si>
  <si>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</si>
  <si>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</si>
  <si>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</si>
  <si>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</si>
  <si>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</si>
  <si>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</si>
  <si>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</si>
  <si>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</si>
  <si>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</si>
  <si>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</si>
  <si>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</si>
  <si>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</si>
  <si>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</si>
  <si>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</si>
  <si>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</si>
  <si>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</si>
  <si>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</si>
  <si>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</si>
  <si>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</si>
  <si>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</si>
  <si>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</si>
  <si>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</si>
  <si>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</si>
  <si>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</si>
  <si>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</si>
  <si>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</si>
  <si>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</si>
  <si>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</si>
  <si>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</si>
  <si>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</si>
  <si>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</si>
  <si>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</si>
  <si>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</si>
  <si>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</si>
  <si>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</si>
  <si>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</si>
  <si>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</si>
  <si>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</si>
  <si>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</si>
  <si>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</si>
  <si>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</si>
  <si>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</si>
  <si>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</si>
  <si>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</si>
  <si>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</si>
  <si>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</si>
  <si>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</si>
  <si>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</si>
  <si>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</si>
  <si>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</si>
  <si>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</si>
  <si>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</si>
  <si>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</si>
  <si>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</si>
  <si>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</si>
  <si>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</si>
  <si>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</si>
  <si>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</si>
  <si>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</si>
  <si>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</si>
  <si>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</si>
  <si>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</si>
  <si>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</si>
  <si>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</si>
  <si>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</si>
  <si>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</si>
  <si>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</si>
  <si>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</si>
  <si>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</si>
  <si>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</si>
  <si>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</si>
  <si>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</si>
  <si>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</si>
  <si>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</si>
  <si>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</si>
  <si>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</si>
  <si>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</si>
  <si>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</si>
  <si>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</si>
  <si>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</si>
  <si>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</si>
  <si>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</si>
  <si>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</si>
  <si>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</si>
  <si>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</si>
  <si>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</si>
  <si>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</si>
  <si>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</si>
  <si>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</si>
  <si>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</si>
  <si>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</si>
  <si>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</si>
  <si>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</si>
  <si>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</si>
  <si>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</si>
  <si>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</si>
  <si>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</si>
  <si>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</si>
  <si>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</si>
  <si>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</si>
  <si>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</si>
  <si>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</si>
  <si>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</si>
  <si>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</si>
  <si>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</si>
  <si>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</si>
  <si>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</si>
  <si>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</si>
  <si>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</si>
  <si>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</si>
  <si>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</si>
  <si>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</si>
  <si>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</si>
  <si>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</si>
  <si>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</si>
  <si>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</si>
  <si>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</si>
  <si>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</si>
  <si>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</si>
  <si>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</si>
  <si>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</si>
  <si>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</si>
  <si>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</si>
  <si>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</si>
  <si>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</si>
  <si>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</si>
  <si>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</si>
  <si>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</si>
  <si>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</si>
  <si>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</si>
  <si>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</si>
  <si>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</si>
  <si>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</si>
  <si>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</si>
  <si>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</si>
  <si>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</si>
  <si>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</si>
  <si>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</si>
  <si>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</si>
  <si>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</si>
  <si>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</si>
  <si>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</si>
  <si>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</si>
  <si>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</si>
  <si>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</si>
  <si>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</si>
  <si>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</si>
  <si>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</si>
  <si>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</si>
  <si>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</si>
  <si>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</si>
  <si>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</si>
  <si>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</si>
  <si>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</si>
  <si>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</si>
  <si>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</si>
  <si>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</si>
  <si>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</si>
  <si>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</si>
  <si>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</si>
  <si>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</si>
  <si>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</si>
  <si>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</si>
  <si>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</si>
  <si>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</si>
  <si>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</si>
  <si>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</si>
  <si>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</si>
  <si>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</si>
  <si>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</si>
  <si>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</si>
  <si>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</si>
  <si>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</si>
  <si>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</si>
  <si>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</si>
  <si>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</si>
  <si>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</si>
  <si>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</si>
  <si>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</si>
  <si>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</si>
  <si>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</si>
  <si>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</si>
  <si>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</si>
  <si>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</si>
  <si>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</si>
  <si>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</si>
  <si>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</si>
  <si>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</si>
  <si>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</si>
  <si>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</si>
  <si>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</si>
  <si>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</si>
  <si>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</si>
  <si>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</si>
  <si>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</si>
  <si>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</si>
  <si>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</si>
  <si>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</si>
  <si>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</si>
  <si>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</si>
  <si>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</si>
  <si>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</si>
  <si>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</si>
  <si>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</si>
  <si>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</si>
  <si>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</si>
  <si>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</si>
  <si>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</si>
  <si>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</si>
  <si>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</si>
  <si>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</si>
  <si>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</si>
  <si>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</si>
  <si>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</si>
  <si>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</si>
  <si>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</si>
  <si>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</si>
  <si>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</si>
  <si>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</si>
  <si>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</si>
  <si>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</si>
  <si>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</si>
  <si>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</si>
  <si>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</si>
  <si>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</si>
  <si>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</si>
  <si>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</si>
  <si>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</si>
  <si>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</si>
  <si>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</si>
  <si>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</si>
  <si>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</si>
  <si>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</si>
  <si>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</si>
  <si>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</si>
  <si>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</si>
  <si>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</si>
  <si>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</si>
  <si>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</si>
  <si>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</si>
  <si>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</si>
  <si>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</si>
  <si>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</si>
  <si>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</si>
  <si>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</si>
  <si>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</si>
  <si>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</si>
  <si>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</si>
  <si>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</si>
  <si>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</si>
  <si>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</si>
  <si>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</si>
  <si>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</si>
  <si>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</si>
  <si>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</si>
  <si>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</si>
  <si>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</si>
  <si>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</si>
  <si>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</si>
  <si>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</si>
  <si>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</si>
  <si>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</si>
  <si>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</si>
  <si>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</si>
  <si>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</si>
  <si>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</si>
  <si>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</si>
  <si>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</si>
  <si>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</si>
  <si>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</si>
  <si>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</si>
  <si>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</si>
  <si>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</si>
  <si>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</si>
  <si>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</si>
  <si>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</si>
  <si>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</si>
  <si>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</si>
  <si>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</si>
  <si>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</si>
  <si>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</si>
  <si>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</si>
  <si>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</si>
  <si>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</si>
  <si>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</si>
  <si>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</si>
  <si>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</si>
  <si>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</si>
  <si>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</si>
  <si>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</si>
  <si>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</si>
  <si>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</si>
  <si>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</si>
  <si>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</si>
  <si>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</si>
  <si>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</si>
  <si>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</si>
  <si>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</si>
  <si>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</si>
  <si>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</si>
  <si>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</si>
  <si>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</si>
  <si>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</si>
  <si>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</si>
  <si>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</si>
  <si>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</si>
  <si>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</si>
  <si>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</si>
  <si>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</si>
  <si>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</si>
  <si>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</si>
  <si>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</si>
  <si>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</si>
  <si>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</si>
  <si>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</si>
  <si>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</si>
  <si>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</si>
  <si>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</si>
  <si>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</si>
  <si>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</si>
  <si>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</si>
  <si>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</si>
  <si>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</si>
  <si>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</si>
  <si>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</si>
  <si>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</si>
  <si>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</si>
  <si>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</si>
  <si>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</si>
  <si>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</si>
  <si>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</si>
  <si>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</si>
  <si>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</si>
  <si>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</si>
  <si>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</si>
  <si>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</si>
  <si>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</si>
  <si>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</si>
  <si>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</si>
  <si>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</si>
  <si>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</si>
  <si>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</si>
  <si>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</si>
  <si>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</si>
  <si>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</si>
  <si>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</si>
  <si>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</si>
  <si>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</si>
  <si>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</si>
  <si>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</si>
  <si>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</si>
  <si>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</si>
  <si>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</si>
  <si>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</si>
  <si>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</si>
  <si>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</si>
  <si>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</si>
  <si>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</si>
  <si>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</si>
  <si>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</si>
  <si>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</si>
  <si>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</si>
  <si>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</si>
  <si>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</si>
  <si>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</si>
  <si>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</si>
  <si>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</si>
  <si>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</si>
  <si>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</si>
  <si>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</si>
  <si>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</si>
  <si>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</si>
  <si>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</si>
  <si>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</si>
  <si>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</si>
  <si>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</si>
  <si>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</si>
  <si>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</si>
  <si>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</si>
  <si>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</si>
  <si>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</si>
  <si>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</si>
  <si>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</si>
  <si>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</si>
  <si>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</si>
  <si>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</si>
  <si>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</si>
  <si>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</si>
  <si>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</si>
  <si>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</si>
  <si>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</si>
  <si>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</si>
  <si>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</si>
  <si>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</si>
  <si>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</si>
  <si>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</si>
  <si>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</si>
  <si>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</si>
  <si>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</si>
  <si>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</si>
  <si>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</si>
  <si>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</si>
  <si>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</si>
  <si>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</si>
  <si>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</si>
  <si>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</si>
  <si>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</si>
  <si>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</si>
  <si>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</si>
  <si>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</si>
  <si>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</si>
  <si>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</si>
  <si>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</si>
  <si>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</si>
  <si>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</si>
  <si>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</si>
  <si>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</si>
  <si>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</si>
  <si>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</si>
  <si>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</si>
  <si>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</si>
  <si>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</si>
  <si>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</si>
  <si>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</si>
  <si>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</si>
  <si>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</si>
  <si>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</si>
  <si>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</si>
  <si>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</si>
  <si>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</si>
  <si>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</si>
  <si>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</si>
  <si>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</si>
  <si>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</si>
  <si>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</si>
  <si>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</si>
  <si>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</si>
  <si>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</si>
  <si>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</si>
  <si>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</si>
  <si>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</si>
  <si>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</si>
  <si>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</si>
  <si>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</si>
  <si>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</si>
  <si>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</si>
  <si>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</si>
  <si>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</si>
  <si>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</si>
  <si>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</si>
  <si>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</si>
  <si>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</si>
  <si>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</si>
  <si>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</si>
  <si>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</si>
  <si>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</si>
  <si>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</si>
  <si>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</si>
  <si>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</si>
  <si>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</si>
  <si>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</si>
  <si>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</si>
  <si>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</si>
  <si>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</si>
  <si>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</si>
  <si>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</si>
  <si>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</si>
  <si>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</si>
  <si>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</si>
  <si>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</si>
  <si>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</si>
  <si>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</si>
  <si>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</si>
  <si>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</si>
  <si>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</si>
  <si>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</si>
  <si>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</si>
  <si>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</si>
  <si>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</si>
  <si>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</si>
  <si>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</si>
  <si>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</si>
  <si>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</si>
  <si>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</si>
  <si>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</si>
  <si>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</si>
  <si>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</si>
  <si>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</si>
  <si>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</si>
  <si>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</si>
  <si>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</si>
  <si>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</si>
  <si>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</si>
  <si>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</si>
  <si>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</si>
  <si>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</si>
  <si>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</si>
  <si>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</si>
  <si>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</si>
  <si>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</si>
  <si>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</si>
  <si>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</si>
  <si>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</si>
  <si>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</si>
  <si>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</si>
  <si>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</si>
  <si>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</si>
  <si>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</si>
  <si>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</si>
  <si>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</si>
  <si>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</si>
  <si>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</si>
  <si>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</si>
  <si>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</si>
  <si>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</si>
  <si>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</si>
  <si>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</si>
  <si>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</si>
  <si>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</si>
  <si>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</si>
  <si>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</si>
  <si>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</si>
  <si>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</si>
  <si>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</si>
  <si>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</si>
  <si>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</si>
  <si>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</si>
  <si>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</si>
  <si>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</si>
  <si>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</si>
  <si>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</si>
  <si>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</si>
  <si>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</si>
  <si>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</si>
  <si>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</si>
  <si>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</si>
  <si>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</si>
  <si>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</si>
  <si>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</si>
  <si>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</si>
  <si>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</si>
  <si>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</si>
  <si>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</si>
  <si>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</si>
  <si>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</si>
  <si>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</si>
  <si>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</si>
  <si>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</si>
  <si>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</si>
  <si>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</si>
  <si>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</si>
  <si>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</si>
  <si>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</si>
  <si>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</si>
  <si>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</si>
  <si>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</si>
  <si>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</si>
  <si>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</si>
  <si>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</si>
  <si>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</si>
  <si>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</si>
  <si>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</si>
  <si>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</si>
  <si>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</si>
  <si>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</si>
  <si>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</si>
  <si>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</si>
  <si>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</si>
  <si>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</si>
  <si>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</si>
  <si>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</si>
  <si>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</si>
  <si>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</si>
  <si>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</si>
  <si>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</si>
  <si>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</si>
  <si>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</si>
  <si>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</si>
  <si>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</si>
  <si>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</si>
  <si>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</si>
  <si>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</si>
  <si>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</si>
  <si>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</si>
  <si>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</si>
  <si>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</si>
  <si>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</si>
  <si>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</si>
  <si>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</si>
  <si>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</si>
  <si>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</si>
  <si>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</si>
  <si>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</si>
  <si>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</si>
  <si>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</si>
  <si>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</si>
  <si>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</si>
  <si>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</si>
  <si>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</si>
  <si>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</si>
  <si>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</si>
  <si>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</si>
  <si>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</si>
  <si>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</si>
  <si>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</si>
  <si>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</si>
  <si>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</si>
  <si>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</si>
  <si>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</si>
  <si>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</si>
  <si>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</si>
  <si>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</si>
  <si>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</si>
  <si>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</si>
  <si>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</si>
  <si>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</si>
  <si>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</si>
  <si>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</si>
  <si>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</si>
  <si>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</si>
  <si>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</si>
  <si>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</si>
  <si>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</si>
  <si>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</si>
  <si>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</si>
  <si>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</si>
  <si>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</si>
  <si>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</si>
  <si>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</si>
  <si>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</si>
  <si>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</si>
  <si>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</si>
  <si>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</si>
  <si>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</si>
  <si>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</si>
  <si>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</si>
  <si>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</si>
  <si>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</si>
  <si>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</si>
  <si>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</si>
  <si>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</si>
  <si>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</si>
  <si>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</si>
  <si>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</si>
  <si>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</si>
  <si>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</si>
  <si>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</si>
  <si>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</si>
  <si>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</si>
  <si>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</si>
  <si>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</si>
  <si>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</si>
  <si>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</si>
  <si>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</si>
  <si>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</si>
  <si>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</si>
  <si>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</si>
  <si>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</si>
  <si>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</si>
  <si>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</si>
  <si>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</si>
  <si>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</si>
  <si>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</si>
  <si>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</si>
  <si>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</si>
  <si>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</si>
  <si>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</si>
  <si>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</si>
  <si>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</si>
  <si>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</si>
  <si>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</si>
  <si>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</si>
  <si>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</si>
  <si>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</si>
  <si>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</si>
  <si>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</si>
  <si>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</si>
  <si>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</si>
  <si>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</si>
  <si>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</si>
  <si>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</si>
  <si>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</si>
  <si>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</si>
  <si>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</si>
  <si>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</si>
  <si>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</si>
  <si>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</si>
  <si>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</si>
  <si>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</si>
  <si>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</si>
  <si>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</si>
  <si>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</si>
  <si>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</si>
  <si>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</si>
  <si>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</si>
  <si>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</si>
  <si>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</si>
  <si>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</si>
  <si>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</si>
  <si>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</si>
  <si>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</si>
  <si>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</si>
  <si>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</si>
  <si>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</si>
  <si>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</si>
  <si>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</si>
  <si>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</si>
  <si>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</si>
  <si>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</si>
  <si>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</si>
  <si>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</si>
  <si>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</si>
  <si>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</si>
  <si>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</si>
  <si>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</si>
  <si>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</si>
  <si>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</si>
  <si>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</si>
  <si>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</si>
  <si>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</si>
  <si>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</si>
  <si>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</si>
  <si>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</si>
  <si>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</si>
  <si>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</si>
  <si>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</si>
  <si>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</si>
  <si>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</si>
  <si>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</si>
  <si>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</si>
  <si>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</si>
  <si>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</si>
  <si>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</si>
  <si>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</si>
  <si>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</si>
  <si>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</si>
  <si>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</si>
  <si>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</si>
  <si>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</si>
  <si>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</si>
  <si>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</si>
  <si>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</si>
  <si>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</si>
  <si>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</si>
  <si>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</si>
  <si>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</si>
  <si>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</si>
  <si>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</si>
  <si>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</si>
  <si>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</si>
  <si>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</si>
  <si>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</si>
  <si>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</si>
  <si>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</si>
  <si>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</si>
  <si>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</si>
  <si>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</si>
  <si>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</si>
  <si>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</si>
  <si>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</si>
  <si>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</si>
  <si>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</si>
  <si>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</si>
  <si>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</si>
  <si>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</si>
  <si>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</si>
  <si>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</si>
  <si>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</si>
  <si>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</si>
  <si>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</si>
  <si>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</si>
  <si>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</si>
  <si>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</si>
  <si>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</si>
  <si>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</si>
  <si>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</si>
  <si>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</si>
  <si>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</si>
  <si>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</si>
  <si>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</si>
  <si>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</si>
  <si>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</si>
  <si>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</si>
  <si>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</si>
  <si>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</si>
  <si>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</si>
  <si>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</si>
  <si>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</si>
  <si>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</si>
  <si>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</si>
  <si>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</si>
  <si>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</si>
  <si>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</si>
  <si>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</si>
  <si>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</si>
  <si>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</si>
  <si>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</si>
  <si>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</si>
  <si>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</si>
  <si>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</si>
  <si>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</si>
  <si>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</si>
  <si>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</si>
  <si>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</si>
  <si>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</si>
  <si>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</si>
  <si>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</si>
  <si>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</si>
  <si>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</si>
  <si>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</si>
  <si>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</si>
  <si>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</si>
  <si>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</si>
  <si>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</si>
  <si>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</si>
  <si>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</si>
  <si>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</si>
  <si>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</si>
  <si>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</si>
  <si>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</si>
  <si>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</si>
  <si>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</si>
  <si>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</si>
  <si>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</si>
  <si>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</si>
  <si>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</si>
  <si>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</si>
  <si>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</si>
  <si>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</si>
  <si>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</si>
  <si>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</si>
  <si>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</si>
  <si>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</si>
  <si>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</si>
  <si>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</si>
  <si>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</si>
  <si>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</si>
  <si>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</si>
  <si>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</si>
  <si>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</si>
  <si>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</si>
  <si>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</si>
  <si>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</si>
  <si>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</si>
  <si>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</si>
  <si>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</si>
  <si>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</si>
  <si>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</si>
  <si>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</si>
  <si>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</si>
  <si>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</si>
  <si>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</si>
  <si>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</si>
  <si>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</si>
  <si>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</si>
  <si>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</si>
  <si>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</si>
  <si>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</si>
  <si>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</si>
  <si>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</si>
  <si>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</si>
  <si>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</si>
  <si>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</si>
  <si>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</si>
  <si>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</si>
  <si>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</si>
  <si>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</si>
  <si>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</si>
  <si>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</si>
  <si>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</si>
  <si>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</si>
  <si>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</si>
  <si>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</si>
  <si>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</si>
  <si>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</si>
  <si>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</si>
  <si>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</si>
  <si>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</si>
  <si>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</si>
  <si>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</si>
  <si>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</si>
  <si>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</si>
  <si>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</si>
  <si>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</si>
  <si>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</si>
  <si>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</si>
  <si>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</si>
  <si>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</si>
  <si>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</si>
  <si>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</si>
  <si>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</si>
  <si>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</si>
  <si>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</si>
  <si>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</si>
  <si>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</si>
  <si>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</si>
  <si>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</si>
  <si>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</si>
  <si>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</si>
  <si>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</si>
  <si>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</si>
  <si>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</si>
  <si>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</si>
  <si>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</si>
  <si>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</si>
  <si>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</si>
  <si>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</si>
  <si>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</si>
  <si>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</si>
  <si>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</si>
  <si>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</si>
  <si>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</si>
  <si>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</si>
  <si>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</si>
  <si>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</si>
  <si>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</si>
  <si>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</si>
  <si>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</si>
  <si>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</si>
  <si>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</si>
  <si>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</si>
  <si>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</si>
  <si>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</si>
  <si>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</si>
  <si>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</si>
  <si>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</si>
  <si>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</si>
  <si>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</si>
  <si>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</si>
  <si>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</si>
  <si>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</si>
  <si>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</si>
  <si>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</si>
  <si>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</si>
  <si>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</si>
  <si>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</si>
  <si>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</si>
  <si>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</si>
  <si>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</si>
  <si>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</si>
  <si>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</si>
  <si>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</si>
  <si>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</si>
  <si>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</si>
  <si>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</si>
  <si>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</si>
  <si>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</si>
  <si>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</si>
  <si>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</si>
  <si>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</si>
  <si>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</si>
  <si>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</si>
  <si>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</si>
  <si>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</si>
  <si>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</si>
  <si>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</si>
  <si>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</si>
  <si>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</si>
  <si>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</si>
  <si>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</si>
  <si>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</si>
  <si>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</si>
  <si>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</si>
  <si>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</si>
  <si>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</si>
  <si>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</si>
  <si>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</si>
  <si>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</si>
  <si>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</si>
  <si>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</si>
  <si>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</si>
  <si>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</si>
  <si>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</si>
  <si>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</si>
  <si>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</si>
  <si>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</si>
  <si>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</si>
  <si>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</si>
  <si>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</si>
  <si>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</si>
  <si>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</si>
  <si>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</si>
  <si>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</si>
  <si>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</si>
  <si>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</si>
  <si>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</si>
  <si>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</si>
  <si>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</si>
  <si>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</si>
  <si>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</si>
  <si>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</si>
  <si>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</si>
  <si>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</si>
  <si>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</si>
  <si>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</si>
  <si>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</si>
  <si>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</si>
  <si>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</si>
  <si>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</si>
  <si>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</si>
  <si>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</si>
  <si>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</si>
  <si>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</si>
  <si>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</si>
  <si>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</si>
  <si>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</si>
  <si>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</si>
  <si>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</si>
  <si>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</si>
  <si>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</si>
  <si>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</si>
  <si>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</si>
  <si>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</si>
  <si>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</si>
  <si>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</si>
  <si>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</si>
  <si>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</si>
  <si>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</si>
  <si>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</si>
  <si>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</si>
  <si>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</si>
  <si>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</si>
  <si>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</si>
  <si>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</si>
  <si>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</si>
  <si>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</si>
  <si>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</si>
  <si>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</si>
  <si>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</si>
  <si>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</si>
  <si>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</si>
  <si>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</si>
  <si>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</si>
  <si>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</si>
  <si>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</si>
  <si>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</si>
  <si>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</si>
  <si>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</si>
  <si>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</si>
  <si>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</si>
  <si>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</si>
  <si>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</si>
  <si>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</si>
  <si>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</si>
  <si>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</si>
  <si>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</si>
  <si>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</si>
  <si>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</si>
  <si>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</si>
  <si>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</si>
  <si>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</si>
  <si>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</si>
  <si>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</si>
  <si>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</si>
  <si>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</si>
  <si>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</si>
  <si>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</si>
  <si>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</si>
  <si>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</si>
  <si>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</si>
  <si>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</si>
  <si>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</si>
  <si>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</si>
  <si>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</si>
  <si>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</si>
  <si>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</si>
  <si>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</si>
  <si>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</si>
  <si>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</si>
  <si>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</si>
  <si>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</si>
  <si>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</si>
  <si>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</si>
  <si>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</si>
  <si>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</si>
  <si>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</si>
  <si>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</si>
  <si>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</si>
  <si>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</si>
  <si>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</si>
  <si>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</si>
  <si>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</si>
  <si>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</si>
  <si>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</si>
  <si>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</si>
  <si>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</si>
  <si>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</si>
  <si>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</si>
  <si>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</si>
  <si>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</si>
  <si>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</si>
  <si>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</si>
  <si>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</si>
  <si>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</si>
  <si>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</si>
  <si>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</si>
  <si>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</si>
  <si>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</si>
  <si>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</si>
  <si>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</si>
  <si>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</si>
  <si>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</si>
  <si>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</si>
  <si>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</si>
  <si>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</si>
  <si>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</si>
  <si>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</si>
  <si>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</si>
  <si>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</si>
  <si>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</si>
  <si>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</si>
  <si>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</si>
  <si>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</si>
  <si>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</si>
  <si>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</si>
  <si>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</si>
  <si>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</si>
  <si>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</si>
  <si>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</si>
  <si>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</si>
  <si>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</si>
  <si>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</si>
  <si>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</si>
  <si>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</si>
  <si>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</si>
  <si>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</si>
  <si>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</si>
  <si>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</si>
  <si>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</si>
  <si>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</si>
  <si>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</si>
  <si>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</si>
  <si>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</si>
  <si>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</si>
  <si>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</si>
  <si>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</si>
  <si>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</si>
  <si>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</si>
  <si>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</si>
  <si>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</si>
  <si>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</si>
  <si>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</si>
  <si>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</si>
  <si>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</si>
  <si>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</si>
  <si>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</si>
  <si>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</si>
  <si>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</si>
  <si>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</si>
  <si>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</si>
  <si>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</si>
  <si>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</si>
  <si>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</si>
  <si>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</si>
  <si>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</si>
  <si>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</si>
  <si>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</si>
  <si>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</si>
  <si>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</si>
  <si>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</si>
  <si>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</si>
  <si>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</si>
  <si>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</si>
  <si>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</si>
  <si>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</si>
  <si>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</si>
  <si>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</si>
  <si>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</si>
  <si>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</si>
  <si>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</si>
  <si>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</si>
  <si>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</si>
  <si>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</si>
  <si>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</si>
  <si>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</si>
  <si>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</si>
  <si>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</si>
  <si>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</si>
  <si>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</si>
  <si>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</si>
  <si>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</si>
  <si>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</si>
  <si>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</si>
  <si>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</si>
  <si>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</si>
  <si>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</si>
  <si>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</si>
  <si>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</si>
  <si>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</si>
  <si>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</si>
  <si>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</si>
  <si>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</si>
  <si>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</si>
  <si>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</si>
  <si>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</si>
  <si>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</si>
  <si>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</si>
  <si>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</si>
  <si>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</si>
  <si>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</si>
  <si>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</si>
  <si>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</si>
  <si>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</si>
  <si>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</si>
  <si>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</si>
  <si>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</si>
  <si>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</si>
  <si>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</si>
  <si>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</si>
  <si>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</si>
  <si>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</si>
  <si>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</si>
  <si>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</si>
  <si>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</si>
  <si>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</si>
  <si>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</si>
  <si>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</si>
  <si>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</si>
  <si>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</si>
  <si>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</si>
  <si>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</si>
  <si>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</si>
  <si>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</si>
  <si>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</si>
  <si>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</si>
  <si>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</si>
  <si>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</si>
  <si>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</si>
  <si>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</si>
  <si>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</si>
  <si>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</si>
  <si>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</si>
  <si>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</si>
  <si>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</si>
  <si>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</si>
  <si>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</si>
  <si>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</si>
  <si>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</si>
  <si>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</si>
  <si>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</si>
  <si>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</si>
  <si>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</si>
  <si>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</si>
  <si>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</si>
  <si>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</si>
  <si>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</si>
  <si>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</si>
  <si>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</si>
  <si>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</si>
  <si>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</si>
  <si>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</si>
  <si>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</si>
  <si>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</si>
  <si>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</si>
  <si>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</si>
  <si>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</si>
  <si>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</si>
  <si>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</si>
  <si>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</si>
  <si>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</si>
  <si>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</si>
  <si>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</si>
  <si>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</si>
  <si>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</si>
  <si>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</si>
  <si>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</si>
  <si>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</si>
  <si>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</si>
  <si>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</si>
  <si>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</si>
  <si>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</si>
  <si>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</si>
  <si>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</si>
  <si>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</si>
  <si>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</si>
  <si>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</si>
  <si>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</si>
  <si>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</si>
  <si>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</si>
  <si>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</si>
  <si>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</si>
  <si>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</si>
  <si>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</si>
  <si>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</si>
  <si>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</si>
  <si>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</si>
  <si>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</si>
  <si>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</si>
  <si>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</si>
  <si>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</si>
  <si>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</si>
  <si>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</si>
  <si>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</si>
  <si>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</si>
  <si>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</si>
  <si>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</si>
  <si>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</si>
  <si>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</si>
  <si>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</si>
  <si>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</si>
  <si>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</si>
  <si>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</si>
  <si>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</si>
  <si>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</si>
  <si>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</si>
  <si>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</si>
  <si>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</si>
  <si>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</si>
  <si>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</si>
  <si>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</si>
  <si>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</si>
  <si>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</si>
  <si>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</si>
  <si>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</si>
  <si>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</si>
  <si>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</si>
  <si>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</si>
  <si>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</si>
  <si>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</si>
  <si>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</si>
  <si>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</si>
  <si>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</si>
  <si>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</si>
  <si>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</si>
  <si>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</si>
  <si>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</si>
  <si>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</si>
  <si>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</si>
  <si>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</si>
  <si>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</si>
  <si>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</si>
  <si>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</si>
  <si>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</si>
  <si>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</si>
  <si>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</si>
  <si>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</si>
  <si>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</si>
  <si>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</si>
  <si>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</si>
  <si>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</si>
  <si>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</si>
  <si>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</si>
  <si>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</si>
  <si>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</si>
  <si>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</si>
  <si>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</si>
  <si>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</si>
  <si>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</si>
  <si>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</si>
  <si>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</si>
  <si>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</si>
  <si>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</si>
  <si>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</si>
  <si>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</si>
  <si>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</si>
  <si>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</si>
  <si>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</si>
  <si>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</si>
  <si>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</si>
  <si>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</si>
  <si>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</si>
  <si>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</si>
  <si>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</si>
  <si>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</si>
  <si>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</si>
  <si>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</si>
  <si>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</si>
  <si>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</si>
  <si>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</si>
  <si>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</si>
  <si>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</si>
  <si>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</si>
  <si>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</si>
  <si>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</si>
  <si>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</si>
  <si>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</si>
  <si>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</si>
  <si>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</si>
  <si>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</si>
  <si>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</si>
  <si>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</si>
  <si>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</si>
  <si>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</si>
  <si>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</si>
  <si>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</si>
  <si>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</si>
  <si>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</si>
  <si>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</si>
  <si>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</si>
  <si>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</si>
  <si>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</si>
  <si>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</si>
  <si>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</si>
  <si>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</si>
  <si>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</si>
  <si>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</si>
  <si>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</si>
  <si>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</si>
  <si>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</si>
  <si>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</si>
  <si>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</si>
  <si>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</si>
  <si>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</si>
  <si>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</si>
  <si>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</si>
  <si>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</si>
  <si>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</si>
  <si>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</si>
  <si>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</si>
  <si>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</si>
  <si>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</si>
  <si>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</si>
  <si>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</si>
  <si>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</si>
  <si>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</si>
  <si>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</si>
  <si>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</si>
  <si>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</si>
  <si>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</si>
  <si>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</si>
  <si>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</si>
  <si>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</si>
  <si>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</si>
  <si>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</si>
  <si>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</si>
  <si>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</si>
  <si>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</si>
  <si>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</si>
  <si>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</si>
  <si>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</si>
  <si>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</si>
  <si>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</si>
  <si>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</si>
  <si>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</si>
  <si>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</si>
  <si>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</si>
  <si>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</si>
  <si>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</si>
  <si>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</si>
  <si>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</si>
  <si>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</si>
  <si>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</si>
  <si>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</si>
  <si>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</si>
  <si>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</si>
  <si>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</si>
  <si>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</si>
  <si>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</si>
  <si>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</si>
  <si>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</si>
  <si>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</si>
  <si>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</si>
  <si>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</si>
  <si>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</si>
  <si>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</si>
  <si>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</si>
  <si>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</si>
  <si>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</si>
  <si>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</si>
  <si>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</si>
  <si>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</si>
  <si>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</si>
  <si>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</si>
  <si>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</si>
  <si>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</si>
  <si>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</si>
  <si>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</si>
  <si>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</si>
  <si>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</si>
  <si>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</si>
  <si>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</si>
  <si>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</si>
  <si>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</si>
  <si>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</si>
  <si>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</si>
  <si>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</si>
  <si>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</si>
  <si>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</si>
  <si>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</si>
  <si>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</si>
  <si>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</si>
  <si>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</si>
  <si>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</si>
  <si>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</si>
  <si>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</si>
  <si>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</si>
  <si>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</si>
  <si>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</si>
  <si>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</si>
  <si>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</si>
  <si>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</si>
  <si>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</si>
  <si>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</si>
  <si>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</si>
  <si>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</si>
  <si>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</si>
  <si>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</si>
  <si>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</si>
  <si>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</si>
  <si>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</si>
  <si>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</si>
  <si>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</si>
  <si>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</si>
  <si>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</si>
  <si>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</si>
  <si>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</si>
  <si>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</si>
  <si>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</si>
  <si>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</si>
  <si>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</si>
  <si>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</si>
  <si>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</si>
  <si>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</si>
  <si>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</si>
  <si>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</si>
  <si>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</si>
  <si>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</si>
  <si>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</si>
  <si>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</si>
  <si>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</si>
  <si>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</si>
  <si>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</si>
  <si>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</si>
  <si>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</si>
  <si>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</si>
  <si>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</si>
  <si>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</si>
  <si>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</si>
  <si>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</si>
  <si>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</si>
  <si>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</si>
  <si>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</si>
  <si>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</si>
  <si>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</si>
  <si>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</si>
  <si>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</si>
  <si>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</si>
  <si>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</si>
  <si>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</si>
  <si>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</si>
  <si>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</si>
  <si>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</si>
  <si>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</si>
  <si>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</si>
  <si>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</si>
  <si>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</si>
  <si>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</si>
  <si>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</si>
  <si>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</si>
  <si>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</si>
  <si>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</si>
  <si>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</si>
  <si>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</si>
  <si>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</si>
  <si>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</si>
  <si>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</si>
  <si>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</si>
  <si>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</si>
  <si>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</si>
  <si>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</si>
  <si>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</si>
  <si>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</si>
  <si>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</si>
  <si>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</si>
  <si>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</si>
  <si>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</si>
  <si>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</si>
  <si>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</si>
  <si>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</si>
  <si>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</si>
  <si>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</si>
  <si>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</si>
  <si>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</si>
  <si>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</si>
  <si>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</si>
  <si>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</si>
  <si>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</si>
  <si>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</si>
  <si>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</si>
  <si>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</si>
  <si>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</si>
  <si>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</si>
  <si>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</si>
  <si>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</si>
  <si>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</si>
  <si>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</si>
  <si>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</si>
  <si>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</si>
  <si>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</si>
  <si>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</si>
  <si>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</si>
  <si>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</si>
  <si>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</si>
  <si>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</si>
  <si>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</si>
  <si>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</si>
  <si>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</si>
  <si>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</si>
  <si>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</si>
  <si>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</si>
  <si>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</si>
  <si>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</si>
  <si>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</si>
  <si>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</si>
  <si>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</si>
  <si>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</si>
  <si>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</si>
  <si>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</si>
  <si>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</si>
  <si>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</si>
  <si>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</si>
  <si>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</si>
  <si>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</si>
  <si>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</si>
  <si>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</si>
  <si>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</si>
  <si>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</si>
  <si>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</si>
  <si>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</si>
  <si>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</si>
  <si>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</si>
  <si>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</si>
  <si>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</si>
  <si>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</si>
  <si>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</si>
  <si>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</si>
  <si>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</si>
  <si>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</si>
  <si>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</si>
  <si>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</si>
  <si>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</si>
  <si>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</si>
  <si>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</si>
  <si>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</si>
  <si>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</si>
  <si>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</si>
  <si>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</si>
  <si>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</si>
  <si>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</si>
  <si>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</si>
  <si>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</si>
  <si>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</si>
  <si>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</si>
  <si>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</si>
  <si>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</si>
  <si>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</si>
  <si>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</si>
  <si>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</si>
  <si>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</si>
  <si>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</si>
  <si>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</si>
  <si>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</si>
  <si>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</si>
  <si>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</si>
  <si>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</si>
  <si>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</si>
  <si>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</si>
  <si>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</si>
  <si>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</si>
  <si>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</si>
  <si>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</si>
  <si>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</si>
  <si>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</si>
  <si>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</si>
  <si>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</si>
  <si>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</si>
  <si>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</si>
  <si>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</si>
  <si>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</si>
  <si>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</si>
  <si>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</si>
  <si>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</si>
  <si>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</si>
  <si>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</si>
  <si>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</si>
  <si>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</si>
  <si>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</si>
  <si>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</si>
  <si>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</si>
  <si>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</si>
  <si>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</si>
  <si>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</si>
  <si>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</si>
  <si>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</si>
  <si>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</si>
  <si>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</si>
  <si>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</si>
  <si>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</si>
  <si>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</si>
  <si>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</si>
  <si>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</si>
  <si>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</si>
  <si>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</si>
  <si>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</si>
  <si>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</si>
  <si>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</si>
  <si>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</si>
  <si>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</si>
  <si>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</si>
  <si>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</si>
  <si>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</si>
  <si>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</si>
  <si>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</si>
  <si>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</si>
  <si>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</si>
  <si>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</si>
  <si>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</si>
  <si>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</si>
  <si>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</si>
  <si>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</si>
  <si>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</si>
  <si>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</si>
  <si>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</si>
  <si>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</si>
  <si>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</si>
  <si>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</si>
  <si>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</si>
  <si>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</si>
  <si>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</si>
  <si>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</si>
  <si>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</si>
  <si>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</si>
  <si>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</si>
  <si>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</si>
  <si>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</si>
  <si>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</si>
  <si>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</si>
  <si>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</si>
  <si>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</si>
  <si>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</si>
  <si>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</si>
  <si>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</si>
  <si>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</si>
  <si>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</si>
  <si>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</si>
  <si>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</si>
  <si>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</si>
  <si>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</si>
  <si>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</si>
  <si>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</si>
  <si>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</si>
  <si>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</si>
  <si>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</si>
  <si>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</si>
  <si>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</si>
  <si>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</si>
  <si>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</si>
  <si>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</si>
  <si>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</si>
  <si>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</si>
  <si>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</si>
  <si>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</si>
  <si>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</si>
  <si>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</si>
  <si>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</si>
  <si>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</si>
  <si>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</si>
  <si>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</si>
  <si>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</si>
  <si>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</si>
  <si>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</si>
  <si>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</si>
  <si>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</si>
  <si>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</si>
  <si>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</si>
  <si>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</si>
  <si>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</si>
  <si>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</si>
  <si>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</si>
  <si>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</si>
  <si>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</si>
  <si>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</si>
  <si>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</si>
  <si>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</si>
  <si>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</si>
  <si>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</si>
  <si>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</si>
  <si>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</si>
  <si>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</si>
  <si>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</si>
  <si>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</si>
  <si>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</si>
  <si>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</si>
  <si>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</si>
  <si>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</si>
  <si>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</si>
  <si>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</si>
  <si>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</si>
  <si>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</si>
  <si>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</si>
  <si>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</si>
  <si>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</si>
  <si>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</si>
  <si>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</si>
  <si>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</si>
  <si>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</si>
  <si>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</si>
  <si>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</si>
  <si>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</si>
  <si>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</si>
  <si>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</si>
  <si>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</si>
  <si>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</si>
  <si>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</si>
  <si>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</si>
  <si>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</si>
  <si>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</si>
  <si>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</si>
  <si>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</si>
  <si>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</si>
  <si>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</si>
  <si>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</si>
  <si>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</si>
  <si>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</si>
  <si>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</si>
  <si>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</si>
  <si>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</si>
  <si>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</si>
  <si>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</si>
  <si>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</si>
  <si>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</si>
  <si>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</si>
  <si>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</si>
  <si>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</si>
  <si>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</si>
  <si>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</si>
  <si>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</si>
  <si>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</si>
  <si>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</si>
  <si>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</si>
  <si>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</si>
  <si>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</si>
  <si>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</si>
  <si>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</si>
  <si>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</si>
  <si>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</si>
  <si>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</si>
  <si>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</si>
  <si>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</si>
  <si>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</si>
  <si>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</si>
  <si>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</si>
  <si>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</si>
  <si>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</si>
  <si>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</si>
  <si>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</si>
  <si>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</si>
  <si>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</si>
  <si>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</si>
  <si>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</si>
  <si>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</si>
  <si>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</si>
  <si>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</si>
  <si>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</si>
  <si>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</si>
  <si>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</si>
  <si>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</si>
  <si>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</si>
  <si>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</si>
  <si>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</si>
  <si>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</si>
  <si>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</si>
  <si>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</si>
  <si>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</si>
  <si>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</si>
  <si>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</si>
  <si>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</si>
  <si>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</si>
  <si>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</si>
  <si>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</si>
  <si>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</si>
  <si>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</si>
  <si>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</si>
  <si>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</si>
  <si>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</si>
  <si>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</si>
  <si>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</si>
  <si>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</si>
  <si>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</si>
  <si>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</si>
  <si>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</si>
  <si>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</si>
  <si>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</si>
  <si>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</si>
  <si>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</si>
  <si>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</si>
  <si>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</si>
  <si>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</si>
  <si>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</si>
  <si>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</si>
  <si>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</si>
  <si>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</si>
  <si>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</si>
  <si>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</si>
  <si>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</si>
  <si>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</si>
  <si>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</si>
  <si>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</si>
  <si>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</si>
  <si>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</si>
  <si>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</si>
  <si>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</si>
  <si>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</si>
  <si>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</si>
  <si>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</si>
  <si>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</si>
  <si>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</si>
  <si>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</si>
  <si>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</si>
  <si>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</si>
  <si>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</si>
  <si>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</si>
  <si>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</si>
  <si>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</si>
  <si>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</si>
  <si>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</si>
  <si>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</si>
  <si>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</si>
  <si>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</si>
  <si>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</si>
  <si>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</si>
  <si>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</si>
  <si>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</si>
  <si>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</si>
  <si>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</si>
  <si>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</si>
  <si>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</si>
  <si>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</si>
  <si>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</si>
  <si>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</si>
  <si>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</si>
  <si>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</si>
  <si>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</si>
  <si>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</si>
  <si>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</si>
  <si>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</si>
  <si>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</si>
  <si>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</si>
  <si>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</si>
  <si>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</si>
  <si>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</si>
  <si>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</si>
  <si>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</si>
  <si>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</si>
  <si>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</si>
  <si>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</si>
  <si>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</si>
  <si>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</si>
  <si>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</si>
  <si>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</si>
  <si>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</si>
  <si>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</si>
  <si>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</si>
  <si>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</si>
  <si>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</si>
  <si>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</si>
  <si>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</si>
  <si>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</si>
  <si>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</si>
  <si>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</si>
  <si>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</si>
  <si>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</si>
  <si>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</si>
  <si>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</si>
  <si>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</si>
  <si>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</si>
  <si>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</si>
  <si>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</si>
  <si>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</si>
  <si>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</si>
  <si>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</si>
  <si>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</si>
  <si>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</si>
  <si>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</si>
  <si>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</si>
  <si>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</si>
  <si>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</si>
  <si>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</si>
  <si>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</si>
  <si>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</si>
  <si>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</si>
  <si>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</si>
  <si>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</si>
  <si>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</si>
  <si>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</si>
  <si>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</si>
  <si>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</si>
  <si>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</si>
  <si>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</si>
  <si>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</si>
  <si>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</si>
  <si>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</si>
  <si>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</si>
  <si>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</si>
  <si>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</si>
  <si>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</si>
  <si>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</si>
  <si>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</si>
  <si>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</si>
  <si>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</si>
  <si>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</si>
  <si>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</si>
  <si>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</si>
  <si>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</si>
  <si>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</si>
  <si>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</si>
  <si>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</si>
  <si>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</si>
  <si>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</si>
  <si>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</si>
  <si>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</si>
  <si>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</si>
  <si>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</si>
  <si>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</si>
  <si>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</si>
  <si>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</si>
  <si>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</si>
  <si>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</si>
  <si>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</si>
  <si>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</si>
  <si>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</si>
  <si>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</si>
  <si>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</si>
  <si>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</si>
  <si>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</si>
  <si>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</si>
  <si>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</si>
  <si>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</si>
  <si>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</si>
  <si>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</si>
  <si>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</si>
  <si>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</si>
  <si>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</si>
  <si>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</si>
  <si>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</si>
  <si>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</si>
  <si>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</si>
  <si>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</si>
  <si>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</si>
  <si>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</si>
  <si>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</si>
  <si>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</si>
  <si>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</si>
  <si>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</si>
  <si>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</si>
  <si>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</si>
  <si>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</si>
  <si>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</si>
  <si>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</si>
  <si>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</si>
  <si>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</si>
  <si>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</si>
  <si>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</si>
  <si>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</si>
  <si>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</si>
  <si>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</si>
  <si>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</si>
  <si>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</si>
  <si>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</si>
  <si>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</si>
  <si>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</si>
  <si>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</si>
  <si>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</si>
  <si>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</si>
  <si>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</si>
  <si>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</si>
  <si>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</si>
  <si>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</si>
  <si>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</si>
  <si>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</si>
  <si>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</si>
  <si>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</si>
  <si>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</si>
  <si>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</si>
  <si>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</si>
  <si>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</si>
  <si>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</si>
  <si>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</si>
  <si>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</si>
  <si>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</si>
  <si>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</si>
  <si>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</si>
  <si>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</si>
  <si>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</si>
  <si>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</si>
  <si>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</si>
  <si>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</si>
  <si>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</si>
  <si>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</si>
  <si>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</si>
  <si>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</si>
  <si>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</si>
  <si>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</si>
  <si>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</si>
  <si>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</si>
  <si>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</si>
  <si>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</si>
  <si>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</si>
  <si>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</si>
  <si>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</si>
  <si>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</si>
  <si>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</si>
  <si>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</si>
  <si>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</si>
  <si>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</si>
  <si>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</si>
  <si>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</si>
  <si>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</si>
  <si>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</si>
  <si>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</si>
  <si>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</si>
  <si>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</si>
  <si>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</si>
  <si>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</si>
  <si>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</si>
  <si>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</si>
  <si>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</si>
  <si>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</si>
  <si>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</si>
  <si>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</si>
  <si>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</si>
  <si>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</si>
  <si>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</si>
  <si>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</si>
  <si>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</si>
  <si>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</si>
  <si>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</si>
  <si>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</si>
  <si>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</si>
  <si>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</si>
  <si>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</si>
  <si>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</si>
  <si>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</si>
  <si>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</si>
  <si>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</si>
  <si>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</si>
  <si>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</si>
  <si>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</si>
  <si>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</si>
  <si>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</si>
  <si>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</si>
  <si>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</si>
  <si>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</si>
  <si>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</si>
  <si>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</si>
  <si>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</si>
  <si>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</si>
  <si>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</si>
  <si>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</si>
  <si>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</si>
  <si>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</si>
  <si>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</si>
  <si>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</si>
  <si>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</si>
  <si>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</si>
  <si>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</si>
  <si>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</si>
  <si>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</si>
  <si>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</si>
  <si>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</si>
  <si>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</si>
  <si>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</si>
  <si>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</si>
  <si>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</si>
  <si>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</si>
  <si>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</si>
  <si>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</si>
  <si>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</si>
  <si>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</si>
  <si>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</si>
  <si>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</si>
  <si>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</si>
  <si>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</si>
  <si>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</si>
  <si>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</si>
  <si>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</si>
  <si>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</si>
  <si>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</si>
  <si>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</si>
  <si>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</si>
  <si>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</si>
  <si>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</si>
  <si>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</si>
  <si>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</si>
  <si>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</si>
  <si>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</si>
  <si>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</si>
  <si>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</si>
  <si>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</si>
  <si>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</si>
  <si>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</si>
  <si>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</si>
  <si>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</si>
  <si>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</si>
  <si>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</si>
  <si>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</si>
  <si>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</si>
  <si>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</si>
  <si>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</si>
  <si>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</si>
  <si>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</si>
  <si>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</si>
  <si>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</si>
  <si>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</si>
  <si>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</si>
  <si>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</si>
  <si>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</si>
  <si>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</si>
  <si>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</si>
  <si>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</si>
  <si>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</si>
  <si>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</si>
  <si>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</si>
  <si>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</si>
  <si>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</si>
  <si>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</si>
  <si>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</si>
  <si>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</si>
  <si>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</si>
  <si>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</si>
  <si>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</si>
  <si>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</si>
  <si>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</si>
  <si>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</si>
  <si>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</si>
  <si>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</si>
  <si>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</si>
  <si>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</si>
  <si>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</si>
  <si>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</si>
  <si>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</si>
  <si>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</si>
  <si>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</si>
  <si>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</si>
  <si>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</si>
  <si>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</si>
  <si>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</si>
  <si>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</si>
  <si>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</si>
  <si>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</si>
  <si>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</si>
  <si>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</si>
  <si>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</si>
  <si>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</si>
  <si>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</si>
  <si>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</si>
  <si>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</si>
  <si>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</si>
  <si>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</si>
  <si>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</si>
  <si>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</si>
  <si>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</si>
  <si>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</si>
  <si>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</si>
  <si>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</si>
  <si>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</si>
  <si>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</si>
  <si>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</si>
  <si>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</si>
  <si>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</si>
  <si>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</si>
  <si>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</si>
  <si>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</si>
  <si>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</si>
  <si>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</si>
  <si>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</si>
  <si>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</si>
  <si>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</si>
  <si>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</si>
  <si>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</si>
  <si>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</si>
  <si>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</si>
  <si>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</si>
  <si>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</si>
  <si>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</si>
  <si>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</si>
  <si>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</si>
  <si>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</si>
  <si>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</si>
  <si>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</si>
  <si>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</si>
  <si>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</si>
  <si>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</si>
  <si>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</si>
  <si>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</si>
  <si>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</si>
  <si>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</si>
  <si>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</si>
  <si>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</si>
  <si>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</si>
  <si>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</si>
  <si>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</si>
  <si>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</si>
  <si>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</si>
  <si>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</si>
  <si>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</si>
  <si>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</si>
  <si>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</si>
  <si>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</si>
  <si>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</si>
  <si>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</si>
  <si>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</si>
  <si>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</si>
  <si>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</si>
  <si>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</si>
  <si>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</si>
  <si>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</si>
  <si>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</si>
  <si>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</si>
  <si>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</si>
  <si>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</si>
  <si>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</si>
  <si>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</si>
  <si>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</si>
  <si>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</si>
  <si>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</si>
  <si>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</si>
  <si>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</si>
  <si>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</si>
  <si>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</si>
  <si>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</si>
  <si>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</si>
  <si>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</si>
  <si>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</si>
  <si>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</si>
  <si>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</si>
  <si>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</si>
  <si>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</si>
  <si>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</si>
  <si>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</si>
  <si>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</si>
  <si>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</si>
  <si>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</si>
  <si>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</si>
  <si>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</si>
  <si>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</si>
  <si>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</si>
  <si>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</si>
  <si>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</si>
  <si>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</si>
  <si>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</si>
  <si>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</si>
  <si>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</si>
  <si>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</si>
  <si>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</si>
  <si>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</si>
  <si>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</si>
  <si>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</si>
  <si>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</si>
  <si>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</si>
  <si>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</si>
  <si>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</si>
  <si>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</si>
  <si>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</si>
  <si>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</si>
  <si>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</si>
  <si>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</si>
  <si>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</si>
  <si>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</si>
  <si>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</si>
  <si>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</si>
  <si>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</si>
  <si>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</si>
  <si>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</si>
  <si>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</si>
  <si>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</si>
  <si>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</si>
  <si>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</si>
  <si>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</si>
  <si>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</si>
  <si>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</si>
  <si>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</si>
  <si>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</si>
  <si>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</si>
  <si>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</si>
  <si>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</si>
  <si>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</si>
  <si>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</si>
  <si>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</si>
  <si>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</si>
  <si>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</si>
  <si>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</si>
  <si>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</si>
  <si>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</si>
  <si>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</si>
  <si>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</si>
  <si>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</si>
  <si>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</si>
  <si>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</si>
  <si>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</si>
  <si>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</si>
  <si>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</si>
  <si>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</si>
  <si>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</si>
  <si>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</si>
  <si>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</si>
  <si>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</si>
  <si>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</si>
  <si>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</si>
  <si>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</si>
  <si>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</si>
  <si>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</si>
  <si>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</si>
  <si>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</si>
  <si>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</si>
  <si>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</si>
  <si>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</si>
  <si>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</si>
  <si>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</si>
  <si>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</si>
  <si>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</si>
  <si>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</si>
  <si>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</si>
  <si>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</si>
  <si>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</si>
  <si>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</si>
  <si>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</si>
  <si>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</si>
  <si>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</si>
  <si>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</si>
  <si>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</si>
  <si>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</si>
  <si>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</si>
  <si>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</si>
  <si>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</si>
  <si>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</si>
  <si>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</si>
  <si>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</si>
  <si>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</si>
  <si>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</si>
  <si>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</si>
  <si>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</si>
  <si>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</si>
  <si>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</si>
  <si>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</si>
  <si>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</si>
  <si>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</si>
  <si>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</si>
  <si>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</si>
  <si>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</si>
  <si>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</si>
  <si>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</si>
  <si>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</si>
  <si>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</si>
  <si>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</si>
  <si>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</si>
  <si>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</si>
  <si>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</si>
  <si>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</si>
  <si>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</si>
  <si>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</si>
  <si>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</si>
  <si>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</si>
  <si>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</si>
  <si>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</si>
  <si>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</si>
  <si>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</si>
  <si>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</si>
  <si>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</si>
  <si>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</si>
  <si>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</si>
  <si>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</si>
  <si>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</si>
  <si>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</si>
  <si>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</si>
  <si>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</si>
  <si>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</si>
  <si>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</si>
  <si>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</si>
  <si>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</si>
  <si>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</si>
  <si>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</si>
  <si>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</si>
  <si>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</si>
  <si>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</si>
  <si>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</si>
  <si>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</si>
  <si>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</si>
  <si>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</si>
  <si>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</si>
  <si>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</si>
  <si>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</si>
  <si>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</si>
  <si>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</si>
  <si>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</si>
  <si>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</si>
  <si>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</si>
  <si>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</si>
  <si>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</si>
  <si>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</si>
  <si>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</si>
  <si>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</si>
  <si>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</si>
  <si>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</si>
  <si>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</si>
  <si>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</si>
  <si>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</si>
  <si>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</si>
  <si>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</si>
  <si>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</si>
  <si>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</si>
  <si>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</si>
  <si>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</si>
  <si>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</si>
  <si>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</si>
  <si>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</si>
  <si>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</si>
  <si>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</si>
  <si>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</si>
  <si>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</si>
  <si>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</si>
  <si>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</si>
  <si>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</si>
  <si>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</si>
  <si>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</si>
  <si>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</si>
  <si>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</si>
  <si>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</si>
  <si>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</si>
  <si>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</si>
  <si>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</si>
  <si>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</si>
  <si>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</si>
  <si>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</si>
  <si>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</si>
  <si>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</si>
  <si>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</si>
  <si>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</si>
  <si>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</si>
  <si>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</si>
  <si>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</si>
  <si>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</si>
  <si>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</si>
  <si>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</si>
  <si>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</si>
  <si>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</si>
  <si>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</si>
  <si>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</si>
  <si>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</si>
  <si>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</si>
  <si>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</si>
  <si>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</si>
  <si>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</si>
  <si>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</si>
  <si>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</si>
  <si>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</si>
  <si>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</si>
  <si>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</si>
  <si>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</si>
  <si>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</si>
  <si>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</si>
  <si>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</si>
  <si>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</si>
  <si>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</si>
  <si>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</si>
  <si>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</si>
  <si>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</si>
  <si>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</si>
  <si>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</si>
  <si>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</si>
  <si>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</si>
  <si>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</si>
  <si>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</si>
  <si>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</si>
  <si>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</si>
  <si>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</si>
  <si>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</si>
  <si>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</si>
  <si>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</si>
  <si>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</si>
  <si>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</si>
  <si>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</si>
  <si>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</si>
  <si>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</si>
  <si>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</si>
  <si>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</si>
  <si>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</si>
  <si>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</si>
  <si>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</si>
  <si>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</si>
  <si>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</si>
  <si>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</si>
  <si>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</si>
  <si>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</si>
  <si>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</si>
  <si>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</si>
  <si>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</si>
  <si>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</si>
  <si>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</si>
  <si>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</si>
  <si>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</si>
  <si>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</si>
  <si>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</si>
  <si>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</si>
  <si>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</si>
  <si>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</si>
  <si>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</si>
  <si>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</si>
  <si>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</si>
  <si>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</si>
  <si>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</si>
  <si>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</si>
  <si>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</si>
  <si>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</si>
  <si>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</si>
  <si>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</si>
  <si>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</si>
  <si>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</si>
  <si>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</si>
  <si>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</si>
  <si>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</si>
  <si>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</si>
  <si>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</si>
  <si>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</si>
  <si>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</si>
  <si>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</si>
  <si>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</si>
  <si>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</si>
  <si>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</si>
  <si>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</si>
  <si>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</si>
  <si>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</si>
  <si>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</si>
  <si>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</si>
  <si>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</si>
  <si>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</si>
  <si>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</si>
  <si>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</si>
  <si>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</si>
  <si>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</si>
  <si>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</si>
  <si>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</si>
  <si>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</si>
  <si>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</si>
  <si>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</si>
  <si>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</si>
  <si>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</si>
  <si>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</si>
  <si>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</si>
  <si>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</si>
  <si>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</si>
  <si>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</si>
  <si>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</si>
  <si>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</si>
  <si>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</si>
  <si>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</si>
  <si>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</si>
  <si>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</si>
  <si>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</si>
  <si>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</si>
  <si>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</si>
  <si>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</si>
  <si>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</si>
  <si>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</si>
  <si>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</si>
  <si>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</si>
  <si>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</si>
  <si>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</si>
  <si>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</si>
  <si>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</si>
  <si>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</si>
  <si>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</si>
  <si>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</si>
  <si>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</si>
  <si>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</si>
  <si>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</si>
  <si>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</si>
  <si>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</si>
  <si>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</si>
  <si>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</si>
  <si>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</si>
  <si>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</si>
  <si>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</si>
  <si>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</si>
  <si>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</si>
  <si>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</si>
  <si>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</si>
  <si>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</si>
  <si>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</si>
  <si>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</si>
  <si>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</si>
  <si>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</si>
  <si>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</si>
  <si>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</si>
  <si>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</si>
  <si>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</si>
  <si>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</si>
  <si>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</si>
  <si>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</si>
  <si>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</si>
  <si>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</si>
  <si>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</si>
  <si>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</si>
  <si>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</si>
  <si>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</si>
  <si>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Restored by PG </t>
  </si>
  <si>
    <t>PCM-20251117-00001665</t>
  </si>
  <si>
    <t>EM team on the way ETA 60 mins</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</si>
  <si>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</si>
  <si>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</si>
  <si>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</si>
  <si>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</si>
  <si>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</si>
  <si>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</si>
  <si>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</si>
  <si>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</si>
  <si>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</si>
  <si>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</si>
  <si>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</si>
  <si>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</si>
  <si>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</si>
  <si>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power cable damaged and team is trying to power up</t>
  </si>
  <si>
    <t>PCM-20251117-00001375</t>
  </si>
  <si>
    <t>team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</si>
</sst>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6" totalsRowShown="0" headerRowDxfId="157" dataDxfId="156" headerRowBorderDxfId="154" tableBorderDxfId="155" totalsRowBorderDxfId="153">
  <autoFilter ref="A1:CJ2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6" totalsRowShown="0" headerRowDxfId="64" dataDxfId="63" headerRowBorderDxfId="61" tableBorderDxfId="62">
  <autoFilter ref="A1:L98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4" totalsRowShown="0" headerRowDxfId="31" dataDxfId="30" headerRowBorderDxfId="28" tableBorderDxfId="29">
  <autoFilter ref="A1:L1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7" totalsRowShown="0" headerRowDxfId="15" dataDxfId="14" headerRowBorderDxfId="12" tableBorderDxfId="13">
  <autoFilter ref="A1:L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315.7859329861094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45978.734358912036</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45978.734358912036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45978.734358912036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45978.734358912036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45978.734358912036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45978.734358912036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45978.734358912036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45978.734358912036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45978.734358912036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45978.734358912036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45978.734358912036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45978.734358912036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45978.734358912036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45978.734358912036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45978.734358912036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45978.734358912036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45978.734358912036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45978.734358912036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45978.734358912036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45978.734358912036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45978.734358912036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45978.734358912036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45978.734358912036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45978.734358912036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45978.734358912036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45978.734358912036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45978.734358912036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45978.734358912036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45978.734358912036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45978.734358912036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45978.734358912036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45978.734358912036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45978.734358912036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45978.734358912036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45978.734358912036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45978.734358912036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45978.734358912036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45978.734358912036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45978.734358912036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45978.734358912036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45978.734358912036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45978.734358912036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45978.734358912036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45978.734358912036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45978.734358912036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45978.734358912036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45978.734358912036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45978.734358912036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45978.734358912036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45978.734358912036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45978.734358912036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45978.734358912036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45978.734358912036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45978.734358912036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45978.734358912036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45978.734358912036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45978.734358912036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45978.734358912036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45978.734358912036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45978.734358912036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45978.734358912036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45978.734358912036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45978.734358912036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45978.734358912036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45978.734358912036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45978.734358912036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45978.734358912036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45978.734358912036</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45978.734358912036</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45978.734358912036</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21BE28FA-F490-4B0A-9626-6672C341A3C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6"/>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153.73452094907407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2.2980163194442866</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0.11132650462968741</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45978.734358912036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45978.734358912036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45978.734358912036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45978.734358912036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45978.734358912036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45978.734358912036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45978.734358912036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45978.734358912036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45978.734358912036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45978.734358912036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45978.734358912036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45978.734358912036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45978.734358912036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45978.734358912036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45978.734358912036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45978.734358912036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45978.734358912036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45978.734358912036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45978.734358912036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45978.734358912036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45978.734358912036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45978.734358912036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45978.734358912036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45978.734358912036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45978.734358912036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45978.734358912036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45978.734358912036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45978.734358912036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45978.734358912036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45978.734358912036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45978.734358912036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45978.734358912036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45978.734358912036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45978.734358912036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45978.734358912036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45978.734358912036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45978.734358912036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45978.734358912036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45978.734358912036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45978.734358912036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45978.734358912036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45978.734358912036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45978.734358912036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45978.734358912036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45978.734358912036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45978.734358912036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45978.734358912036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45978.734358912036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45978.734358912036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45978.734358912036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45978.734358912036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45978.734358912036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45978.734358912036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45978.734358912036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45978.734358912036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45978.734358912036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45978.734358912036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45978.734358912036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45978.734358912036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45978.734358912036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45978.734358912036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45978.734358912036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45978.734358912036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45978.734358912036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45978.734358912036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45978.734358912036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45978.734358912036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45978.734358912036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45978.734358912036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45978.734358912036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45978.734358912036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45978.734358912036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45978.734358912036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45978.734358912036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45978.734358912036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45978.734358912036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45978.734358912036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45978.734358912036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45978.734358912036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45978.734358912036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45978.734358912036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45978.734358912036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45978.734358912036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45978.734358912036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45978.734358912036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45978.734358912036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45978.734358912036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45978.734358912036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45978.734358912036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45978.734358912036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45978.734358912036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45978.734358912036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45978.734358912036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45978.734358912036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45978.734358912036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45978.734358912036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45978.734358912036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45978.734358912036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45978.734358912036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45978.734358912036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45978.734358912036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45978.734358912036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45978.734358912036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45978.734358912036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45978.734358912036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45978.734358912036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45978.734358912036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45978.734358912036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45978.734358912036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45978.734358912036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45978.734358912036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45978.734358912036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45978.734358912036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45978.734358912036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45978.734358912036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45978.734358912036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45978.734358912036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45978.734358912036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45978.734358912036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45978.734358912036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45978.734358912036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45978.734358912036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45978.734358912036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45978.734358912036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45978.734358912036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45978.734358912036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45978.734358912036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45978.734358912036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45978.734358912036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45978.734358912036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45978.734358912036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45978.734358912036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45978.734358912036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45978.734358912036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45978.734358912036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45978.734358912036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45978.734358912036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45978.734358912036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45978.734358912036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45978.734358912036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45978.734358912036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45978.734358912036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45978.734358912036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45978.734358912036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45978.734358912036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45978.734358912036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45978.734358912036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45978.734358912036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45978.734358912036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45978.734358912036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45978.734358912036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45978.734358912036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45978.734358912036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45978.734358912036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45978.734358912036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45978.734358912036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45978.734358912036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45978.734358912036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45978.734358912036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45978.734358912036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45978.734358912036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45978.734358912036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45978.734358912036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45978.734358912036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45978.734358912036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45978.734358912036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45978.734358912036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45978.734358912036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45978.734358912036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45978.734358912036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45978.734358912036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45978.734358912036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45978.734358912036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45978.734358912036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45978.734358912036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45978.734358912036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45978.734358912036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45978.734358912036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45978.734358912036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45978.734358912036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45978.734358912036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45978.734358912036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45978.734358912036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45978.734358912036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45978.734358912036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45978.734358912036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45978.734358912036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45978.734358912036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45978.734358912036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45978.734358912036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45978.734358912036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45978.734358912036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45978.734358912036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45978.734358912036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45978.734358912036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45978.734358912036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45978.734358912036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45978.734358912036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45978.734358912036</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45978.734358912036</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45978.734358912036</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sheetData>
  <dataValidations count="2">
    <dataValidation allowBlank="1" showInputMessage="1" showErrorMessage="1" sqref="E1" xr:uid="{4D935161-CDD3-4592-B877-3FB59C99E142}"/>
    <dataValidation type="list" allowBlank="1" showInputMessage="1" showErrorMessage="1" sqref="E3:E2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6"/>
  <sheetViews>
    <sheetView workbookViewId="0">
      <selection activeCell="F3" sqref="F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19" t="s">
        <v>39110</v>
      </c>
      <c r="B2" s="61" t="str">
        <f>IFERROR(VLOOKUP(D2,DB!A:K,11,0),"")</f>
        <v>R3</v>
      </c>
      <c r="C2" s="18">
        <v>1</v>
      </c>
      <c r="D2" s="61" t="s">
        <v>22785</v>
      </c>
      <c r="E2" s="18" t="s">
        <v>39021</v>
      </c>
      <c r="F2" s="20">
        <v>45978.729386574072</v>
      </c>
      <c r="G2" s="21">
        <f t="shared" ref="G2:G11" ca="1" si="0">IFERROR(NOW()-F2,"-")</f>
        <v>4.9723379634087905E-3</v>
      </c>
      <c r="H2" s="22">
        <v>45978.723229166666</v>
      </c>
      <c r="I2" s="19" t="str">
        <f>IFERROR(VLOOKUP(D2,DB!A:F,6,0),"")</f>
        <v>Generator-SG</v>
      </c>
      <c r="J2" s="18" t="str">
        <f>IFERROR(VLOOKUP(D2,DB!A:G,7,0),"")</f>
        <v>Good</v>
      </c>
      <c r="K2" s="45" t="s">
        <v>39111</v>
      </c>
      <c r="L2" s="23" t="str">
        <f>IFERROR(VLOOKUP(D2,DB!A:I,9,0),"")</f>
        <v>Latis</v>
      </c>
    </row>
    <row r="3" spans="1:13" ht="15" customHeight="1">
      <c r="A3" s="19"/>
      <c r="B3" s="61" t="str">
        <f>IFERROR(VLOOKUP(D3,DB!A:K,11,0),"")</f>
        <v/>
      </c>
      <c r="C3" s="18"/>
      <c r="D3" s="18"/>
      <c r="E3" s="18"/>
      <c r="F3" s="20"/>
      <c r="G3" s="21">
        <f t="shared" ca="1" si="0"/>
        <v>45978.734358912036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45978.734358912036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45978.734358912036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45978.734358912036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45978.734358912036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45978.734358912036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45978.734358912036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45978.734358912036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45978.734358912036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45978.734358912036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45978.734358912036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45978.734358912036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45978.734358912036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45978.734358912036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45978.734358912036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45978.734358912036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45978.734358912036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45978.734358912036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45978.734358912036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45978.734358912036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45978.734358912036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45978.734358912036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45978.734358912036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45978.734358912036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45978.734358912036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45978.734358912036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45978.734358912036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45978.734358912036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45978.734358912036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45978.734358912036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45978.734358912036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45978.734358912036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45978.734358912036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45978.734358912036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45978.734358912036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45978.734358912036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45978.734358912036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45978.734358912036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45978.734358912036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45978.734358912036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45978.734358912036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45978.734358912036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45978.734358912036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45978.734358912036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45978.734358912036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45978.734358912036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45978.734358912036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45978.734358912036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45978.734358912036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45978.734358912036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45978.734358912036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45978.734358912036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45978.734358912036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45978.734358912036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45978.734358912036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45978.734358912036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45978.734358912036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45978.734358912036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45978.734358912036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45978.734358912036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45978.734358912036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45978.734358912036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45978.734358912036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45978.734358912036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45978.734358912036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45978.734358912036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45978.734358912036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45978.734358912036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45978.734358912036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45978.734358912036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45978.734358912036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45978.734358912036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45978.734358912036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45978.734358912036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45978.734358912036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45978.734358912036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45978.734358912036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45978.734358912036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45978.734358912036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45978.734358912036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45978.734358912036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45978.734358912036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45978.734358912036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45978.734358912036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45978.734358912036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45978.734358912036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45978.734358912036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45978.734358912036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45978.734358912036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45978.734358912036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45978.734358912036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45978.734358912036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45978.734358912036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45978.734358912036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45978.734358912036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45978.734358912036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45978.734358912036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45978.734358912036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45978.734358912036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45978.734358912036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45978.734358912036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45978.734358912036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45978.734358912036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45978.734358912036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45978.734358912036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45978.734358912036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45978.734358912036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45978.734358912036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45978.734358912036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45978.734358912036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45978.734358912036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45978.734358912036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45978.734358912036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45978.734358912036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45978.734358912036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45978.734358912036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45978.734358912036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45978.734358912036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45978.734358912036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45978.734358912036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45978.734358912036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45978.734358912036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45978.734358912036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45978.734358912036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45978.734358912036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45978.734358912036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45978.734358912036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45978.734358912036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45978.734358912036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45978.734358912036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45978.734358912036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45978.734358912036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45978.734358912036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45978.734358912036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45978.734358912036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45978.734358912036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45978.734358912036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45978.734358912036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45978.734358912036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45978.734358912036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45978.734358912036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45978.734358912036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45978.734358912036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45978.734358912036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45978.734358912036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45978.734358912036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45978.734358912036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45978.734358912036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45978.734358912036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45978.734358912036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45978.734358912036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45978.734358912036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45978.734358912036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45978.734358912036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45978.734358912036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45978.734358912036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45978.734358912036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45978.734358912036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45978.734358912036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45978.734358912036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45978.734358912036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45978.734358912036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45978.734358912036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45978.734358912036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45978.734358912036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45978.734358912036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45978.734358912036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45978.734358912036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45978.734358912036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45978.734358912036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45978.734358912036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45978.734358912036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45978.734358912036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45978.734358912036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45978.734358912036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45978.734358912036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45978.734358912036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45978.734358912036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45978.734358912036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45978.734358912036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45978.734358912036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45978.734358912036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45978.734358912036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45978.734358912036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45978.734358912036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45978.734358912036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45978.734358912036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45978.734358912036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45978.734358912036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45978.734358912036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45978.734358912036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45978.734358912036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45978.734358912036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45978.734358912036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45978.734358912036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45978.734358912036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45978.734358912036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45978.734358912036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45978.734358912036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45978.734358912036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45978.734358912036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45978.734358912036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45978.734358912036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45978.734358912036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45978.734358912036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45978.734358912036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45978.734358912036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45978.734358912036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45978.734358912036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45978.734358912036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45978.734358912036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45978.734358912036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45978.734358912036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45978.734358912036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45978.734358912036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45978.734358912036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45978.734358912036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45978.734358912036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45978.734358912036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45978.734358912036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45978.734358912036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45978.734358912036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45978.734358912036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45978.734358912036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45978.734358912036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45978.734358912036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45978.734358912036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45978.734358912036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45978.734358912036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45978.734358912036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45978.734358912036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45978.734358912036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45978.734358912036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45978.734358912036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45978.734358912036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45978.734358912036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45978.734358912036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45978.734358912036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45978.734358912036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45978.734358912036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45978.734358912036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45978.734358912036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45978.734358912036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45978.734358912036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45978.734358912036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45978.734358912036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45978.734358912036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45978.734358912036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45978.734358912036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45978.734358912036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45978.734358912036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45978.734358912036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45978.734358912036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45978.734358912036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45978.734358912036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45978.734358912036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45978.734358912036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45978.734358912036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45978.734358912036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45978.734358912036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45978.734358912036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45978.734358912036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45978.734358912036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45978.734358912036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45978.734358912036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45978.734358912036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45978.734358912036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45978.734358912036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45978.734358912036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45978.734358912036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45978.734358912036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45978.734358912036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45978.734358912036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45978.734358912036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45978.734358912036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45978.734358912036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45978.734358912036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45978.734358912036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45978.734358912036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45978.734358912036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45978.734358912036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45978.734358912036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45978.734358912036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45978.734358912036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45978.734358912036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45978.734358912036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45978.734358912036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45978.734358912036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45978.734358912036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45978.734358912036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45978.734358912036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45978.734358912036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45978.734358912036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45978.734358912036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45978.734358912036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45978.734358912036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45978.734358912036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45978.734358912036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45978.734358912036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45978.734358912036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45978.734358912036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45978.734358912036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45978.734358912036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45978.734358912036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45978.734358912036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45978.734358912036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45978.734358912036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45978.734358912036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45978.734358912036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45978.734358912036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45978.734358912036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45978.734358912036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45978.734358912036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45978.734358912036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45978.734358912036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45978.734358912036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45978.734358912036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45978.734358912036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45978.734358912036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45978.734358912036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45978.734358912036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45978.734358912036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45978.734358912036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45978.734358912036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45978.734358912036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45978.734358912036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45978.734358912036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45978.734358912036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45978.734358912036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45978.734358912036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45978.734358912036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45978.734358912036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45978.734358912036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45978.734358912036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45978.734358912036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45978.734358912036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45978.734358912036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45978.734358912036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45978.734358912036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45978.734358912036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45978.734358912036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45978.734358912036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45978.734358912036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45978.734358912036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45978.734358912036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45978.734358912036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45978.734358912036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45978.734358912036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45978.734358912036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45978.734358912036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45978.734358912036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45978.734358912036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45978.734358912036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45978.734358912036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45978.734358912036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45978.734358912036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45978.734358912036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45978.734358912036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45978.734358912036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45978.734358912036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45978.734358912036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45978.734358912036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45978.734358912036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45978.734358912036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45978.734358912036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45978.734358912036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45978.734358912036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45978.734358912036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45978.734358912036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45978.734358912036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45978.734358912036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45978.734358912036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45978.734358912036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45978.734358912036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45978.734358912036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45978.734358912036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45978.734358912036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45978.734358912036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45978.734358912036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45978.734358912036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45978.734358912036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45978.734358912036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45978.734358912036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45978.734358912036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45978.734358912036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45978.734358912036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45978.734358912036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45978.734358912036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45978.734358912036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45978.734358912036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45978.734358912036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45978.734358912036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45978.734358912036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45978.734358912036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45978.734358912036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45978.734358912036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45978.734358912036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45978.734358912036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45978.734358912036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45978.734358912036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45978.734358912036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45978.734358912036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45978.734358912036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45978.734358912036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45978.734358912036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45978.734358912036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45978.734358912036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45978.734358912036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45978.734358912036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45978.734358912036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45978.734358912036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45978.734358912036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45978.734358912036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45978.734358912036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45978.734358912036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45978.734358912036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45978.734358912036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45978.734358912036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45978.734358912036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45978.734358912036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45978.734358912036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45978.734358912036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45978.734358912036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45978.734358912036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45978.734358912036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45978.734358912036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45978.734358912036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45978.734358912036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45978.734358912036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45978.734358912036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45978.734358912036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45978.734358912036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45978.734358912036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45978.734358912036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45978.734358912036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45978.734358912036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45978.734358912036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45978.734358912036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45978.734358912036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45978.734358912036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45978.734358912036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45978.734358912036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45978.734358912036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45978.734358912036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45978.734358912036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45978.734358912036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45978.734358912036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45978.734358912036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45978.734358912036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45978.734358912036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45978.734358912036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45978.734358912036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45978.734358912036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45978.734358912036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45978.734358912036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45978.734358912036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45978.734358912036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45978.734358912036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45978.734358912036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45978.734358912036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45978.734358912036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45978.734358912036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45978.734358912036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45978.734358912036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45978.734358912036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45978.734358912036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45978.734358912036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45978.734358912036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45978.734358912036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45978.734358912036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45978.734358912036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45978.734358912036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45978.734358912036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45978.734358912036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45978.734358912036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45978.734358912036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45978.734358912036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45978.734358912036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45978.734358912036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45978.734358912036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45978.734358912036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45978.734358912036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45978.734358912036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45978.734358912036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45978.734358912036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45978.734358912036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45978.734358912036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45978.734358912036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45978.734358912036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45978.734358912036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45978.734358912036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45978.734358912036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45978.734358912036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45978.734358912036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45978.734358912036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45978.734358912036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45978.734358912036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45978.734358912036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45978.734358912036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45978.734358912036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45978.734358912036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45978.734358912036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45978.734358912036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45978.734358912036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45978.734358912036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45978.734358912036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45978.734358912036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45978.734358912036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45978.734358912036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45978.734358912036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45978.734358912036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45978.734358912036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45978.734358912036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45978.734358912036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45978.734358912036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45978.734358912036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45978.734358912036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45978.734358912036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45978.734358912036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45978.734358912036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45978.734358912036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45978.734358912036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45978.734358912036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45978.734358912036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45978.734358912036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45978.734358912036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45978.734358912036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45978.734358912036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45978.734358912036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45978.734358912036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45978.734358912036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45978.734358912036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45978.734358912036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45978.734358912036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45978.734358912036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45978.734358912036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45978.734358912036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45978.734358912036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45978.734358912036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45978.734358912036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45978.734358912036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45978.734358912036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45978.734358912036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45978.734358912036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45978.734358912036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45978.734358912036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45978.734358912036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45978.734358912036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45978.734358912036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45978.734358912036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45978.734358912036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45978.734358912036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45978.734358912036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45978.734358912036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45978.734358912036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45978.734358912036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45978.734358912036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45978.734358912036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45978.734358912036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45978.734358912036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45978.734358912036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45978.734358912036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45978.734358912036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45978.734358912036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45978.734358912036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45978.734358912036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45978.734358912036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45978.734358912036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45978.734358912036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45978.734358912036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45978.734358912036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45978.734358912036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45978.734358912036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45978.734358912036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45978.734358912036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45978.734358912036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45978.734358912036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45978.734358912036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45978.734358912036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45978.734358912036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45978.734358912036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45978.734358912036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45978.734358912036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45978.734358912036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45978.734358912036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45978.734358912036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45978.734358912036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45978.734358912036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45978.734358912036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45978.734358912036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45978.734358912036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45978.734358912036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45978.734358912036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45978.734358912036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45978.734358912036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45978.734358912036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45978.734358912036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45978.734358912036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45978.734358912036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45978.734358912036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45978.734358912036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45978.734358912036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45978.734358912036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45978.734358912036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45978.734358912036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45978.734358912036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45978.734358912036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45978.734358912036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45978.734358912036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45978.734358912036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45978.734358912036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45978.734358912036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45978.734358912036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45978.734358912036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45978.734358912036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45978.734358912036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45978.734358912036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45978.734358912036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45978.734358912036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45978.734358912036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45978.734358912036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45978.734358912036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45978.734358912036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45978.734358912036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45978.734358912036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45978.734358912036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45978.734358912036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45978.734358912036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45978.734358912036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45978.734358912036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45978.734358912036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45978.734358912036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45978.734358912036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45978.734358912036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45978.734358912036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45978.734358912036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45978.734358912036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45978.734358912036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45978.734358912036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45978.734358912036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45978.734358912036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45978.734358912036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45978.734358912036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45978.734358912036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45978.734358912036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45978.734358912036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45978.734358912036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45978.734358912036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45978.734358912036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45978.734358912036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45978.734358912036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45978.734358912036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45978.734358912036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45978.734358912036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45978.734358912036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45978.734358912036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45978.734358912036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45978.734358912036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45978.734358912036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45978.734358912036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45978.734358912036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45978.734358912036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45978.734358912036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45978.734358912036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45978.734358912036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45978.734358912036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45978.734358912036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45978.734358912036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45978.734358912036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45978.734358912036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45978.734358912036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45978.734358912036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45978.734358912036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45978.734358912036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45978.734358912036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45978.734358912036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45978.734358912036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45978.734358912036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45978.734358912036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45978.734358912036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45978.734358912036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45978.734358912036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45978.734358912036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45978.734358912036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45978.734358912036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45978.734358912036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45978.734358912036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45978.734358912036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45978.734358912036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45978.734358912036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45978.734358912036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45978.734358912036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45978.734358912036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45978.734358912036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45978.734358912036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45978.734358912036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45978.734358912036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45978.734358912036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45978.734358912036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45978.734358912036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45978.734358912036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45978.734358912036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45978.734358912036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45978.734358912036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45978.734358912036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45978.734358912036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45978.734358912036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45978.734358912036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45978.734358912036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45978.734358912036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45978.734358912036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45978.734358912036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45978.734358912036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45978.734358912036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45978.734358912036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45978.734358912036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45978.734358912036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45978.734358912036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45978.734358912036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45978.734358912036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45978.734358912036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45978.734358912036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45978.734358912036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45978.734358912036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45978.734358912036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45978.734358912036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45978.734358912036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45978.734358912036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45978.734358912036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45978.734358912036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45978.734358912036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45978.734358912036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45978.734358912036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45978.734358912036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45978.734358912036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45978.734358912036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45978.734358912036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45978.734358912036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45978.734358912036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45978.734358912036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45978.734358912036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45978.734358912036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45978.734358912036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45978.734358912036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45978.734358912036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45978.734358912036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45978.734358912036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45978.734358912036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45978.734358912036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45978.734358912036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45978.734358912036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45978.734358912036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45978.734358912036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45978.734358912036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45978.734358912036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45978.734358912036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45978.734358912036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45978.734358912036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45978.734358912036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45978.734358912036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45978.734358912036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45978.734358912036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45978.734358912036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45978.734358912036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45978.734358912036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45978.734358912036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45978.734358912036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45978.734358912036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45978.734358912036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45978.734358912036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45978.734358912036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45978.734358912036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45978.734358912036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45978.734358912036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45978.734358912036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45978.734358912036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45978.734358912036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45978.734358912036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45978.734358912036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45978.734358912036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45978.734358912036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45978.734358912036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45978.734358912036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45978.734358912036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45978.734358912036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45978.734358912036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45978.734358912036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45978.734358912036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45978.734358912036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45978.734358912036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45978.734358912036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45978.734358912036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45978.734358912036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45978.734358912036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45978.734358912036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45978.734358912036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45978.734358912036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45978.734358912036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45978.734358912036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45978.734358912036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45978.734358912036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45978.734358912036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45978.734358912036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45978.734358912036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45978.734358912036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45978.734358912036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45978.734358912036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45978.734358912036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45978.734358912036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45978.734358912036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45978.734358912036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45978.734358912036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45978.734358912036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45978.734358912036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45978.734358912036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45978.734358912036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45978.734358912036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45978.734358912036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45978.734358912036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45978.734358912036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45978.734358912036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45978.734358912036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45978.734358912036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45978.734358912036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45978.734358912036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45978.734358912036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45978.734358912036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45978.734358912036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45978.734358912036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45978.734358912036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45978.734358912036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45978.734358912036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45978.734358912036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45978.734358912036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45978.734358912036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45978.734358912036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45978.734358912036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45978.734358912036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45978.734358912036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45978.734358912036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45978.734358912036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45978.734358912036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45978.734358912036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45978.734358912036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45978.734358912036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45978.734358912036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45978.734358912036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45978.734358912036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45978.734358912036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45978.734358912036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45978.734358912036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45978.734358912036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45978.734358912036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45978.734358912036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45978.734358912036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45978.734358912036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45978.734358912036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45978.734358912036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45978.734358912036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45978.734358912036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45978.734358912036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45978.734358912036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45978.734358912036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45978.734358912036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45978.734358912036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45978.734358912036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45978.734358912036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45978.734358912036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45978.734358912036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45978.734358912036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45978.734358912036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45978.734358912036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45978.734358912036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45978.734358912036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45978.734358912036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45978.734358912036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45978.734358912036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45978.734358912036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45978.734358912036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45978.734358912036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45978.734358912036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45978.734358912036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45978.734358912036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45978.734358912036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45978.734358912036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45978.734358912036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45978.734358912036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45978.734358912036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45978.734358912036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45978.734358912036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45978.734358912036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45978.734358912036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45978.734358912036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45978.734358912036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45978.734358912036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45978.734358912036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45978.734358912036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45978.734358912036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45978.734358912036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45978.734358912036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45978.734358912036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45978.734358912036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45978.734358912036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45978.734358912036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45978.734358912036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45978.734358912036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45978.734358912036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45978.734358912036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45978.734358912036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45978.734358912036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45978.734358912036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45978.734358912036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45978.734358912036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45978.734358912036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45978.734358912036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45978.734358912036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45978.734358912036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45978.734358912036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45978.734358912036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45978.734358912036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45978.734358912036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45978.734358912036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45978.734358912036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45978.734358912036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45978.734358912036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45978.734358912036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45978.734358912036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45978.734358912036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45978.734358912036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45978.734358912036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45978.734358912036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45978.734358912036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45978.734358912036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45978.734358912036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45978.734358912036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45978.734358912036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45978.734358912036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45978.734358912036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45978.734358912036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45978.734358912036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45978.734358912036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45978.734358912036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45978.734358912036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45978.734358912036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45978.734358912036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45978.734358912036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45978.734358912036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45978.734358912036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45978.734358912036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45978.734358912036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45978.734358912036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45978.734358912036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45978.734358912036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45978.734358912036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45978.734358912036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45978.734358912036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45978.734358912036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45978.734358912036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45978.734358912036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45978.734358912036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45978.734358912036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45978.734358912036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45978.734358912036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45978.734358912036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45978.734358912036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45978.734358912036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45978.734358912036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45978.734358912036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45978.734358912036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986" ca="1" si="16">IFERROR(NOW()-F972,"-")</f>
        <v>45978.734358912036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45978.734358912036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45978.734358912036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45978.734358912036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45978.734358912036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45978.734358912036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45978.734358912036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45978.734358912036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45978.734358912036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45978.734358912036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45978.734358912036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45978.734358912036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45978.734358912036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45978.734358912036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45978.734358912036</v>
      </c>
      <c r="H986" s="22"/>
      <c r="I986" s="19" t="str">
        <f>IFERROR(VLOOKUP(D986,DB!A:F,6,0),"")</f>
        <v/>
      </c>
      <c r="J986" s="18" t="str">
        <f>IFERROR(VLOOKUP(D986,DB!A:G,7,0),"")</f>
        <v/>
      </c>
      <c r="K986" s="45"/>
      <c r="L986" s="23" t="str">
        <f>IFERROR(VLOOKUP(D986,DB!A:I,9,0),"")</f>
        <v/>
      </c>
    </row>
  </sheetData>
  <dataValidations count="2">
    <dataValidation allowBlank="1" showInputMessage="1" showErrorMessage="1" sqref="E1" xr:uid="{5914219A-CB83-432D-936A-CC0CB6F3982A}"/>
    <dataValidation type="list" allowBlank="1" showInputMessage="1" showErrorMessage="1" sqref="E2:E98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275.25364131943934</v>
      </c>
      <c r="H2" s="95">
        <v>45703.474768518521</v>
      </c>
      <c r="I2" s="95" t="str">
        <f>IFERROR(VLOOKUP(D2,DB!A:F,6,0),"")</f>
        <v>SCECO</v>
      </c>
      <c r="J2" s="95" t="str">
        <f>IFERROR(VLOOKUP(D2,DB!A:G,7,0),"")</f>
        <v>Dead</v>
      </c>
      <c r="K2" s="97" t="s">
        <v>39113</v>
      </c>
      <c r="L2" s="91" t="str">
        <f>IFERROR(VLOOKUP(D2,DB!A:I,9,0),"")</f>
        <v>Latis</v>
      </c>
    </row>
    <row r="3" spans="1:16" ht="29.25" customHeight="1">
      <c r="A3" s="113" t="s">
        <v>39114</v>
      </c>
      <c r="B3" s="113" t="str">
        <f>IFERROR(VLOOKUP(D3,DB!A:K,11,0),"")</f>
        <v>R4</v>
      </c>
      <c r="C3" s="93">
        <v>1</v>
      </c>
      <c r="D3" s="91" t="s">
        <v>36108</v>
      </c>
      <c r="E3" s="94" t="s">
        <v>39021</v>
      </c>
      <c r="F3" s="95">
        <v>45978.515497685185</v>
      </c>
      <c r="G3" s="96">
        <f ca="1">IFERROR(NOW()-F3,"")</f>
        <v>0.21886122685100418</v>
      </c>
      <c r="H3" s="95">
        <v>45978.208923611113</v>
      </c>
      <c r="I3" s="113" t="str">
        <f>IFERROR(VLOOKUP(D3,DB!A:F,6,0),"")</f>
        <v>SCECO</v>
      </c>
      <c r="J3" s="113" t="str">
        <f>IFERROR(VLOOKUP(D3,DB!A:G,7,0),"")</f>
        <v>Dead</v>
      </c>
      <c r="K3" s="97" t="s">
        <v>39115</v>
      </c>
      <c r="L3" s="91" t="str">
        <f>IFERROR(VLOOKUP(D3,DB!A:I,9,0),"")</f>
        <v>Latis</v>
      </c>
    </row>
    <row r="4" spans="1:16" ht="15" customHeight="1">
      <c r="A4" s="113"/>
      <c r="B4" s="113" t="str">
        <f>IFERROR(VLOOKUP(D4,DB!A:K,11,0),"")</f>
        <v/>
      </c>
      <c r="C4" s="93"/>
      <c r="D4" s="91"/>
      <c r="E4" s="94"/>
      <c r="F4" s="95"/>
      <c r="G4" s="96">
        <f ca="1">IFERROR(NOW()-F4,"")</f>
        <v>45978.734358912036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45978.734358912036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45978.734358912036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45978.734358912036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45978.734358912036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45978.734358912036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45978.734358912036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45978.734358912036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45978.734358912036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45978.734358912036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45978.734358912036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45978.734358912036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45978.734358912036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45978.734358912036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45978.734358912036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45978.734358912036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45978.734358912036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45978.734358912036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45978.734358912036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45978.734358912036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45978.734358912036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45978.734358912036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45978.734358912036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45978.734358912036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45978.734358912036</v>
      </c>
      <c r="H28" s="95"/>
      <c r="I28" s="113" t="str">
        <f>IFERROR(VLOOKUP(D28,DB!A:F,6,0),"")</f>
        <v/>
      </c>
      <c r="J28" s="113" t="str">
        <f>IFERROR(VLOOKUP(D28,DB!A:G,7,0),"")</f>
        <v/>
      </c>
      <c r="K28" s="97"/>
      <c r="L28" s="91"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4"/>
  <sheetViews>
    <sheetView workbookViewId="0">
      <selection activeCell="I11" sqref="I11"/>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86.902298726847221</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52.545481597218895</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30.073247800923127</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6">
        <v>45977.514803240738</v>
      </c>
      <c r="G5" s="111">
        <f t="shared" ref="G5:G8" ca="1" si="2">IFERROR(NOW()-F5,"")</f>
        <v>1.2195556712977123</v>
      </c>
      <c r="H5" s="136">
        <v>45977.468807870369</v>
      </c>
      <c r="I5" s="109" t="str">
        <f>IFERROR(VLOOKUP(D5,DB!A:F,6,0),"")</f>
        <v>SCECO</v>
      </c>
      <c r="J5" s="109" t="str">
        <f>IFERROR(VLOOKUP(D5,DB!A:G,7,0),"")</f>
        <v>Weak</v>
      </c>
      <c r="K5" s="109" t="s">
        <v>39123</v>
      </c>
      <c r="L5" s="109" t="str">
        <f>IFERROR(VLOOKUP(D5,DB!A:I,9,0),"")</f>
        <v>Latis</v>
      </c>
    </row>
    <row r="6" spans="1:13">
      <c r="A6" s="109" t="s">
        <v>39124</v>
      </c>
      <c r="B6" s="109" t="str">
        <f>IFERROR(VLOOKUP(D6,DB!A:K,11,0),"")</f>
        <v>R5</v>
      </c>
      <c r="C6" s="109">
        <v>1</v>
      </c>
      <c r="D6" s="109" t="s">
        <v>38419</v>
      </c>
      <c r="E6" s="109" t="s">
        <v>39021</v>
      </c>
      <c r="F6" s="136">
        <v>45978.657511574071</v>
      </c>
      <c r="G6" s="111">
        <f t="shared" ca="1" si="2"/>
        <v>7.6847337964863982E-2</v>
      </c>
      <c r="H6" s="136">
        <v>45978.651631944442</v>
      </c>
      <c r="I6" s="109" t="str">
        <f>IFERROR(VLOOKUP(D6,DB!A:F,6,0),"")</f>
        <v>SCECO</v>
      </c>
      <c r="J6" s="109" t="str">
        <f>IFERROR(VLOOKUP(D6,DB!A:G,7,0),"")</f>
        <v>Haj Removal</v>
      </c>
      <c r="K6" s="109" t="s">
        <v>39125</v>
      </c>
      <c r="L6" s="109" t="str">
        <f>IFERROR(VLOOKUP(D6,DB!A:I,9,0),"")</f>
        <v>Latis</v>
      </c>
    </row>
    <row r="7" spans="1:13">
      <c r="A7" s="109"/>
      <c r="B7" s="109" t="str">
        <f>IFERROR(VLOOKUP(D7,DB!A:K,11,0),"")</f>
        <v/>
      </c>
      <c r="C7" s="109"/>
      <c r="D7" s="109"/>
      <c r="E7" s="109"/>
      <c r="F7" s="109"/>
      <c r="G7" s="109">
        <f t="shared" ca="1" si="2"/>
        <v>45978.734358912036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45978.734358912036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1" ca="1" si="3">IFERROR(NOW()-F9,"")</f>
        <v>45978.734358912036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45978.734358912036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45978.734358912036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45978.734358912036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45978.734358912036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45978.734358912036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45978.734358912036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45978.734358912036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45978.734358912036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45978.734358912036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45978.734358912036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45978.734358912036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45978.734358912036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45978.734358912036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45978.734358912036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45978.734358912036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45978.734358912036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45978.734358912036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45978.734358912036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45978.734358912036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45978.734358912036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45978.734358912036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45978.734358912036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45978.734358912036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45978.734358912036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45978.734358912036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45978.734358912036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45978.734358912036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45978.734358912036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45978.734358912036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45978.734358912036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45978.734358912036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45978.734358912036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45978.734358912036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45978.734358912036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45978.734358912036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45978.734358912036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45978.734358912036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45978.734358912036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45978.734358912036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45978.734358912036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45978.734358912036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45978.734358912036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45978.734358912036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45978.734358912036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45978.734358912036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45978.734358912036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45978.734358912036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45978.734358912036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45978.734358912036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45978.734358912036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45978.734358912036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45978.734358912036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45978.734358912036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45978.734358912036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45978.734358912036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45978.734358912036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45978.734358912036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45978.734358912036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45978.734358912036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45978.734358912036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45978.734358912036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45978.734358912036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ref="G72:G135" ca="1" si="4">IFERROR(NOW()-F72,"")</f>
        <v>45978.734358912036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45978.734358912036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45978.734358912036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45978.734358912036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45978.734358912036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45978.734358912036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45978.734358912036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45978.734358912036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45978.734358912036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45978.734358912036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45978.734358912036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45978.734358912036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45978.734358912036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45978.734358912036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45978.734358912036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45978.734358912036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45978.734358912036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45978.734358912036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45978.734358912036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45978.734358912036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45978.734358912036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45978.734358912036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45978.734358912036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45978.734358912036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45978.734358912036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45978.734358912036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45978.734358912036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45978.734358912036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45978.734358912036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45978.734358912036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45978.734358912036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45978.734358912036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45978.734358912036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45978.734358912036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45978.734358912036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45978.734358912036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45978.734358912036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45978.734358912036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45978.734358912036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45978.734358912036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45978.734358912036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45978.734358912036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45978.734358912036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45978.734358912036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45978.734358912036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45978.734358912036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45978.734358912036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45978.734358912036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45978.734358912036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45978.734358912036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45978.734358912036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45978.734358912036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45978.734358912036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45978.734358912036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45978.734358912036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45978.734358912036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45978.734358912036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45978.734358912036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45978.734358912036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45978.734358912036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45978.734358912036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45978.734358912036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45978.734358912036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45978.734358912036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ref="G136:G199" ca="1" si="5">IFERROR(NOW()-F136,"")</f>
        <v>45978.734358912036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45978.734358912036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45978.734358912036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45978.734358912036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45978.734358912036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45978.734358912036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45978.734358912036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45978.734358912036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45978.734358912036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45978.734358912036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45978.734358912036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45978.734358912036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45978.734358912036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45978.734358912036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45978.734358912036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45978.734358912036</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45978.734358912036</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45978.734358912036</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45978.734358912036</v>
      </c>
      <c r="H154" s="109"/>
      <c r="I154" s="109" t="str">
        <f>IFERROR(VLOOKUP(D154,DB!A:F,6,0),"")</f>
        <v/>
      </c>
      <c r="J154" s="109" t="str">
        <f>IFERROR(VLOOKUP(D154,DB!A:G,7,0),"")</f>
        <v/>
      </c>
      <c r="K154" s="109"/>
      <c r="L154" s="109" t="str">
        <f>IFERROR(VLOOKUP(D154,DB!A:I,9,0),"")</f>
        <v/>
      </c>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sheetData>
  <dataValidations count="2">
    <dataValidation allowBlank="1" showInputMessage="1" showErrorMessage="1" sqref="E1" xr:uid="{920C6338-E771-4DAE-8C89-92A9093EA4DE}"/>
    <dataValidation type="list" allowBlank="1" showInputMessage="1" showErrorMessage="1" sqref="E2:E1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4</v>
      </c>
      <c r="D2" s="119" t="s">
        <v>32023</v>
      </c>
      <c r="E2" s="109" t="s">
        <v>39021</v>
      </c>
      <c r="F2" s="121">
        <v>45978.726736111108</v>
      </c>
      <c r="G2" s="104">
        <f t="shared" ref="G2:G53" ca="1" si="0">IFERROR(NOW()-F2,"-")</f>
        <v>7.6228009274927899E-3</v>
      </c>
      <c r="H2" s="121">
        <v>45978.726736111108</v>
      </c>
      <c r="I2" s="119" t="str">
        <f>IFERROR(VLOOKUP(D2,DB!A:F,6,0),"")</f>
        <v>SCECO</v>
      </c>
      <c r="J2" s="119" t="str">
        <f>IFERROR(VLOOKUP(D2,DB!A:G,7,0),"")</f>
        <v>Vandalized+No BB Design</v>
      </c>
      <c r="K2" s="122" t="s">
        <v>39127</v>
      </c>
      <c r="L2" s="123" t="str">
        <f>IFERROR(VLOOKUP(D2,DB!A:I,9,0),"")</f>
        <v>Latis</v>
      </c>
    </row>
    <row r="3" spans="1:16382" ht="31.5" customHeight="1">
      <c r="A3" s="118"/>
      <c r="B3" s="119" t="str">
        <f>IFERROR(VLOOKUP(D3,DB!A:K,11,0),"")</f>
        <v/>
      </c>
      <c r="C3" s="120"/>
      <c r="D3" s="119"/>
      <c r="E3" s="109"/>
      <c r="F3" s="121"/>
      <c r="G3" s="104">
        <f t="shared" ca="1" si="0"/>
        <v>45978.734358912036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45978.734358912036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45978.734358912036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45978.734358912036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45978.734358912036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45978.734358912036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45978.734358912036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45978.734358912036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45978.734358912036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45978.734358912036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45978.734358912036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45978.734358912036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45978.734358912036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45978.734358912036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45978.734358912036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45978.734358912036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45978.734358912036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45978.734358912036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45978.734358912036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45978.734358912036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45978.734358912036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45978.734358912036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45978.734358912036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45978.734358912036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45978.734358912036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45978.734358912036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45978.734358912036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45978.734358912036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45978.734358912036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45978.734358912036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45978.734358912036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45978.734358912036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45978.734358912036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45978.734358912036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45978.734358912036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45978.734358912036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45978.734358912036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45978.734358912036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45978.734358912036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45978.734358912036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45978.734358912036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45978.734358912036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45978.734358912036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45978.734358912036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45978.734358912036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45978.734358912036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45978.734358912036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45978.734358912036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45978.734358912036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45978.734358912036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45978.734358912036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ref="G54:G87" ca="1" si="1">IFERROR(NOW()-F54,"-")</f>
        <v>45978.734358912036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45978.734358912036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45978.734358912036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45978.734358912036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45978.734358912036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45978.734358912036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45978.734358912036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45978.734358912036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45978.734358912036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45978.734358912036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45978.734358912036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45978.734358912036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45978.734358912036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45978.734358912036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45978.734358912036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45978.734358912036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45978.734358912036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45978.734358912036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45978.734358912036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45978.734358912036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45978.734358912036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45978.734358912036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45978.734358912036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45978.734358912036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45978.734358912036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45978.734358912036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45978.734358912036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45978.734358912036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45978.734358912036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45978.734358912036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45978.734358912036</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45978.734358912036</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45978.734358912036</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45978.734358912036</v>
      </c>
      <c r="H87" s="121"/>
      <c r="I87" s="119" t="str">
        <f>IFERROR(VLOOKUP(D87,DB!A:F,6,0),"")</f>
        <v/>
      </c>
      <c r="J87" s="119" t="str">
        <f>IFERROR(VLOOKUP(D87,DB!A:G,7,0),"")</f>
        <v/>
      </c>
      <c r="K87" s="122"/>
      <c r="L87" s="123" t="str">
        <f>IFERROR(VLOOKUP(D87,DB!A:I,9,0),"")</f>
        <v/>
      </c>
    </row>
  </sheetData>
  <dataValidations count="2">
    <dataValidation allowBlank="1" showInputMessage="1" showErrorMessage="1" sqref="E1" xr:uid="{9E1BC488-8814-4F8A-8DBE-742B3278AB71}"/>
    <dataValidation type="list" allowBlank="1" showInputMessage="1" showErrorMessage="1" sqref="E2:E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2025-11-17T14:37:29Z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