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957" documentId="120_S{2AC9BD13-BADA-5192-A53E-5A8FF88502F6}" xr6:coauthVersionLast="47" xr6:coauthVersionMax="47" xr10:uidLastSave="{C3DB32E0-0DAB-4DF5-9AF8-888FA43526C4}"/>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3" i="4"/>
  <c r="G3" i="4"/>
  <c r="I3" i="4"/>
  <c r="J3" i="4"/>
  <c r="L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11" i="1"/>
  <c r="G11" i="1"/>
  <c r="I11" i="1"/>
  <c r="J11" i="1"/>
  <c r="L11" i="1"/>
  <c r="B12" i="1"/>
  <c r="G12" i="1"/>
  <c r="I12" i="1"/>
  <c r="J12" i="1"/>
  <c r="L12" i="1"/>
  <c r="B13" i="1"/>
  <c r="G13" i="1"/>
  <c r="I13" i="1"/>
  <c r="J13" i="1"/>
  <c r="L13" i="1"/>
  <c r="G2" i="1"/>
  <c r="B2" i="9"/>
  <c r="G2" i="9"/>
  <c r="I2" i="9"/>
  <c r="J2" i="9"/>
  <c r="L2" i="9"/>
  <c r="G3" i="9"/>
  <c r="I3" i="9"/>
  <c r="J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G2" i="5"/>
  <c r="L3" i="1"/>
  <c r="L4" i="1"/>
  <c r="L5" i="1"/>
  <c r="L6" i="1"/>
  <c r="L7" i="1"/>
  <c r="L8" i="1"/>
  <c r="L9" i="1"/>
  <c r="L10" i="1"/>
  <c r="J3" i="1"/>
  <c r="J4" i="1"/>
  <c r="J5" i="1"/>
  <c r="J6" i="1"/>
  <c r="J7" i="1"/>
  <c r="J8" i="1"/>
  <c r="J9" i="1"/>
  <c r="J10" i="1"/>
  <c r="I3" i="1"/>
  <c r="I4" i="1"/>
  <c r="I5" i="1"/>
  <c r="I6" i="1"/>
  <c r="I7" i="1"/>
  <c r="I8" i="1"/>
  <c r="I9" i="1"/>
  <c r="I10" i="1"/>
  <c r="G3" i="1"/>
  <c r="G4" i="1"/>
  <c r="G5" i="1"/>
  <c r="G6" i="1"/>
  <c r="G7" i="1"/>
  <c r="G8" i="1"/>
  <c r="G9" i="1"/>
  <c r="G10" i="1"/>
  <c r="B3" i="1"/>
  <c r="B4" i="1"/>
  <c r="B5" i="1"/>
  <c r="B6" i="1"/>
  <c r="B7" i="1"/>
  <c r="B8" i="1"/>
  <c r="B9" i="1"/>
  <c r="B10"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<sst xmlns="http://schemas.openxmlformats.org/spreadsheetml/2006/main" count="180318" uniqueCount="39141">
  <si>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</si>
  <si>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</si>
  <si>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</si>
  <si>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</si>
  <si>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</si>
  <si>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</si>
  <si>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</si>
  <si>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</si>
  <si>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</si>
  <si>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</si>
  <si>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</si>
  <si>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</si>
  <si>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</si>
  <si>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</si>
  <si>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</si>
  <si>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</si>
  <si>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</si>
  <si>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</si>
  <si>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</si>
  <si>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</si>
  <si>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</si>
  <si>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</si>
  <si>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</si>
  <si>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</si>
  <si>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</si>
  <si>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</si>
  <si>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</si>
  <si>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</si>
  <si>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</si>
  <si>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</si>
  <si>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</si>
  <si>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</si>
  <si>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</si>
  <si>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</si>
  <si>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</si>
  <si>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</si>
  <si>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</si>
  <si>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</si>
  <si>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</si>
  <si>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</si>
  <si>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</si>
  <si>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</si>
  <si>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</si>
  <si>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</si>
  <si>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</si>
  <si>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</si>
  <si>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</si>
  <si>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</si>
  <si>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</si>
  <si>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</si>
  <si>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</si>
  <si>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</si>
  <si>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</si>
  <si>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</si>
  <si>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</si>
  <si>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</si>
  <si>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</si>
  <si>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</si>
  <si>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</si>
  <si>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</si>
  <si>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</si>
  <si>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</si>
  <si>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</si>
  <si>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</si>
  <si>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</si>
  <si>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</si>
  <si>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</si>
  <si>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</si>
  <si>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</si>
  <si>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</si>
  <si>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</si>
  <si>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</si>
  <si>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</si>
  <si>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</si>
  <si>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</si>
  <si>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</si>
  <si>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</si>
  <si>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</si>
  <si>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</si>
  <si>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</si>
  <si>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</si>
  <si>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</si>
  <si>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</si>
  <si>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</si>
  <si>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</si>
  <si>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</si>
  <si>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</si>
  <si>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</si>
  <si>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</si>
  <si>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</si>
  <si>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</si>
  <si>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</si>
  <si>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</si>
  <si>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</si>
  <si>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</si>
  <si>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</si>
  <si>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</si>
  <si>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</si>
  <si>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</si>
  <si>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</si>
  <si>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</si>
  <si>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</si>
  <si>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</si>
  <si>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</si>
  <si>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</si>
  <si>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</si>
  <si>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</si>
  <si>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</si>
  <si>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</si>
  <si>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</si>
  <si>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</si>
  <si>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</si>
  <si>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</si>
  <si>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</si>
  <si>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</si>
  <si>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</si>
  <si>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</si>
  <si>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</si>
  <si>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</si>
  <si>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</si>
  <si>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</si>
  <si>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</si>
  <si>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</si>
  <si>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</si>
  <si>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</si>
  <si>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</si>
  <si>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</si>
  <si>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</si>
  <si>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</si>
  <si>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</si>
  <si>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</si>
  <si>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</si>
  <si>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</si>
  <si>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</si>
  <si>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</si>
  <si>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</si>
  <si>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</si>
  <si>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</si>
  <si>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</si>
  <si>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</si>
  <si>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</si>
  <si>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</si>
  <si>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</si>
  <si>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</si>
  <si>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</si>
  <si>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</si>
  <si>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</si>
  <si>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</si>
  <si>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</si>
  <si>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</si>
  <si>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</si>
  <si>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</si>
  <si>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</si>
  <si>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</si>
  <si>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</si>
  <si>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</si>
  <si>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</si>
  <si>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</si>
  <si>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</si>
  <si>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</si>
  <si>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</si>
  <si>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</si>
  <si>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</si>
  <si>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</si>
  <si>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</si>
  <si>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</si>
  <si>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</si>
  <si>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</si>
  <si>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</si>
  <si>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</si>
  <si>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</si>
  <si>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</si>
  <si>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</si>
  <si>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</si>
  <si>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</si>
  <si>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</si>
  <si>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</si>
  <si>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</si>
  <si>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</si>
  <si>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</si>
  <si>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</si>
  <si>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</si>
  <si>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</si>
  <si>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</si>
  <si>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</si>
  <si>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</si>
  <si>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</si>
  <si>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</si>
  <si>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</si>
  <si>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</si>
  <si>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</si>
  <si>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</si>
  <si>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</si>
  <si>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</si>
  <si>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</si>
  <si>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</si>
  <si>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</si>
  <si>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</si>
  <si>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</si>
  <si>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</si>
  <si>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</si>
  <si>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</si>
  <si>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</si>
  <si>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</si>
  <si>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</si>
  <si>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</si>
  <si>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</si>
  <si>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</si>
  <si>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</si>
  <si>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</si>
  <si>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</si>
  <si>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</si>
  <si>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</si>
  <si>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</si>
  <si>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</si>
  <si>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</si>
  <si>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</si>
  <si>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</si>
  <si>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</si>
  <si>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</si>
  <si>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</si>
  <si>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</si>
  <si>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</si>
  <si>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</si>
  <si>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</si>
  <si>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</si>
  <si>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</si>
  <si>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</si>
  <si>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</si>
  <si>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</si>
  <si>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</si>
  <si>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</si>
  <si>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</si>
  <si>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</si>
  <si>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</si>
  <si>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</si>
  <si>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</si>
  <si>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</si>
  <si>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</si>
  <si>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</si>
  <si>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</si>
  <si>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</si>
  <si>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</si>
  <si>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</si>
  <si>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</si>
  <si>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</si>
  <si>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</si>
  <si>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</si>
  <si>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</si>
  <si>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</si>
  <si>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</si>
  <si>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</si>
  <si>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</si>
  <si>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</si>
  <si>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</si>
  <si>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</si>
  <si>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</si>
  <si>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</si>
  <si>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</si>
  <si>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</si>
  <si>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</si>
  <si>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</si>
  <si>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</si>
  <si>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</si>
  <si>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</si>
  <si>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</si>
  <si>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</si>
  <si>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</si>
  <si>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</si>
  <si>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</si>
  <si>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</si>
  <si>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</si>
  <si>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</si>
  <si>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</si>
  <si>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</si>
  <si>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</si>
  <si>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</si>
  <si>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</si>
  <si>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</si>
  <si>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</si>
  <si>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</si>
  <si>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</si>
  <si>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</si>
  <si>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</si>
  <si>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</si>
  <si>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</si>
  <si>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</si>
  <si>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</si>
  <si>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</si>
  <si>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</si>
  <si>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</si>
  <si>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</si>
  <si>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</si>
  <si>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</si>
  <si>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</si>
  <si>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</si>
  <si>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</si>
  <si>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</si>
  <si>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</si>
  <si>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</si>
  <si>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</si>
  <si>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</si>
  <si>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</si>
  <si>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</si>
  <si>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</si>
  <si>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</si>
  <si>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</si>
  <si>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</si>
  <si>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</si>
  <si>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</si>
  <si>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</si>
  <si>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</si>
  <si>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</si>
  <si>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</si>
  <si>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</si>
  <si>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</si>
  <si>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</si>
  <si>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</si>
  <si>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</si>
  <si>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</si>
  <si>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</si>
  <si>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</si>
  <si>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</si>
  <si>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</si>
  <si>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</si>
  <si>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</si>
  <si>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</si>
  <si>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</si>
  <si>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</si>
  <si>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</si>
  <si>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</si>
  <si>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</si>
  <si>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</si>
  <si>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</si>
  <si>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</si>
  <si>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</si>
  <si>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</si>
  <si>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</si>
  <si>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</si>
  <si>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</si>
  <si>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</si>
  <si>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</si>
  <si>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</si>
  <si>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</si>
  <si>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</si>
  <si>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</si>
  <si>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</si>
  <si>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</si>
  <si>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</si>
  <si>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</si>
  <si>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</si>
  <si>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</si>
  <si>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</si>
  <si>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</si>
  <si>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</si>
  <si>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</si>
  <si>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</si>
  <si>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</si>
  <si>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</si>
  <si>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</si>
  <si>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</si>
  <si>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</si>
  <si>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</si>
  <si>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</si>
  <si>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</si>
  <si>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</si>
  <si>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</si>
  <si>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</si>
  <si>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</si>
  <si>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</si>
  <si>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</si>
  <si>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</si>
  <si>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</si>
  <si>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</si>
  <si>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</si>
  <si>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</si>
  <si>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</si>
  <si>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</si>
  <si>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</si>
  <si>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</si>
  <si>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</si>
  <si>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</si>
  <si>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</si>
  <si>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</si>
  <si>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</si>
  <si>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</si>
  <si>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</si>
  <si>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</si>
  <si>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</si>
  <si>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</si>
  <si>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</si>
  <si>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</si>
  <si>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</si>
  <si>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</si>
  <si>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</si>
  <si>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</si>
  <si>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</si>
  <si>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</si>
  <si>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</si>
  <si>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</si>
  <si>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</si>
  <si>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</si>
  <si>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</si>
  <si>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</si>
  <si>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</si>
  <si>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</si>
  <si>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</si>
  <si>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</si>
  <si>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</si>
  <si>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</si>
  <si>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</si>
  <si>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</si>
  <si>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</si>
  <si>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</si>
  <si>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</si>
  <si>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</si>
  <si>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</si>
  <si>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</si>
  <si>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</si>
  <si>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</si>
  <si>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</si>
  <si>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</si>
  <si>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</si>
  <si>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</si>
  <si>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</si>
  <si>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</si>
  <si>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</si>
  <si>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</si>
  <si>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</si>
  <si>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</si>
  <si>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</si>
  <si>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</si>
  <si>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</si>
  <si>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</si>
  <si>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</si>
  <si>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</si>
  <si>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</si>
  <si>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</si>
  <si>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</si>
  <si>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</si>
  <si>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</si>
  <si>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</si>
  <si>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</si>
  <si>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</si>
  <si>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</si>
  <si>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</si>
  <si>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</si>
  <si>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</si>
  <si>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</si>
  <si>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</si>
  <si>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</si>
  <si>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</si>
  <si>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</si>
  <si>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</si>
  <si>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</si>
  <si>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</si>
  <si>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</si>
  <si>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</si>
  <si>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</si>
  <si>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</si>
  <si>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</si>
  <si>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</si>
  <si>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</si>
  <si>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</si>
  <si>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</si>
  <si>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</si>
  <si>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</si>
  <si>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</si>
  <si>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</si>
  <si>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</si>
  <si>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</si>
  <si>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</si>
  <si>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</si>
  <si>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</si>
  <si>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</si>
  <si>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</si>
  <si>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</si>
  <si>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</si>
  <si>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</si>
  <si>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</si>
  <si>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</si>
  <si>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</si>
  <si>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</si>
  <si>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</si>
  <si>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</si>
  <si>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</si>
  <si>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</si>
  <si>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</si>
  <si>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</si>
  <si>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</si>
  <si>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</si>
  <si>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</si>
  <si>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</si>
  <si>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</si>
  <si>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</si>
  <si>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</si>
  <si>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</si>
  <si>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</si>
  <si>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</si>
  <si>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</si>
  <si>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</si>
  <si>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</si>
  <si>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</si>
  <si>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</si>
  <si>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</si>
  <si>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</si>
  <si>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</si>
  <si>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</si>
  <si>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</si>
  <si>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</si>
  <si>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</si>
  <si>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</si>
  <si>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</si>
  <si>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</si>
  <si>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</si>
  <si>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</si>
  <si>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</si>
  <si>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</si>
  <si>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</si>
  <si>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</si>
  <si>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</si>
  <si>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</si>
  <si>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</si>
  <si>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</si>
  <si>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</si>
  <si>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</si>
  <si>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</si>
  <si>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</si>
  <si>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</si>
  <si>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</si>
  <si>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</si>
  <si>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</si>
  <si>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</si>
  <si>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</si>
  <si>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</si>
  <si>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</si>
  <si>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</si>
  <si>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</si>
  <si>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</si>
  <si>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</si>
  <si>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</si>
  <si>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</si>
  <si>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</si>
  <si>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</si>
  <si>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</si>
  <si>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</si>
  <si>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</si>
  <si>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</si>
  <si>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</si>
  <si>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</si>
  <si>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</si>
  <si>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</si>
  <si>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</si>
  <si>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</si>
  <si>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</si>
  <si>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</si>
  <si>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</si>
  <si>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</si>
  <si>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</si>
  <si>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</si>
  <si>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</si>
  <si>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</si>
  <si>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</si>
  <si>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</si>
  <si>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</si>
  <si>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</si>
  <si>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</si>
  <si>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</si>
  <si>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</si>
  <si>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</si>
  <si>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</si>
  <si>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</si>
  <si>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</si>
  <si>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</si>
  <si>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</si>
  <si>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</si>
  <si>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</si>
  <si>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</si>
  <si>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</si>
  <si>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</si>
  <si>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</si>
  <si>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</si>
  <si>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</si>
  <si>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</si>
  <si>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</si>
  <si>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</si>
  <si>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</si>
  <si>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</si>
  <si>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</si>
  <si>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</si>
  <si>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</si>
  <si>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</si>
  <si>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</si>
  <si>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</si>
  <si>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</si>
  <si>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</si>
  <si>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</si>
  <si>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</si>
  <si>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</si>
  <si>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</si>
  <si>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</si>
  <si>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</si>
  <si>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</si>
  <si>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</si>
  <si>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</si>
  <si>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</si>
  <si>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</si>
  <si>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</si>
  <si>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</si>
  <si>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</si>
  <si>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</si>
  <si>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</si>
  <si>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</si>
  <si>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</si>
  <si>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</si>
  <si>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</si>
  <si>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</si>
  <si>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</si>
  <si>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</si>
  <si>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</si>
  <si>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</si>
  <si>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</si>
  <si>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</si>
  <si>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</si>
  <si>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</si>
  <si>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</si>
  <si>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</si>
  <si>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</si>
  <si>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</si>
  <si>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</si>
  <si>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</si>
  <si>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</si>
  <si>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</si>
  <si>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</si>
  <si>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</si>
  <si>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</si>
  <si>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</si>
  <si>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</si>
  <si>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</si>
  <si>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</si>
  <si>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</si>
  <si>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</si>
  <si>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</si>
  <si>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</si>
  <si>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</si>
  <si>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</si>
  <si>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</si>
  <si>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</si>
  <si>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</si>
  <si>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</si>
  <si>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</si>
  <si>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</si>
  <si>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</si>
  <si>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</si>
  <si>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</si>
  <si>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</si>
  <si>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</si>
  <si>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</si>
  <si>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</si>
  <si>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</si>
  <si>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</si>
  <si>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</si>
  <si>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</si>
  <si>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</si>
  <si>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</si>
  <si>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</si>
  <si>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</si>
  <si>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</si>
  <si>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</si>
  <si>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</si>
  <si>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</si>
  <si>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</si>
  <si>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</si>
  <si>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</si>
  <si>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</si>
  <si>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</si>
  <si>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</si>
  <si>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</si>
  <si>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</si>
  <si>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</si>
  <si>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</si>
  <si>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</si>
  <si>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</si>
  <si>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</si>
  <si>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</si>
  <si>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</si>
  <si>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</si>
  <si>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</si>
  <si>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</si>
  <si>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</si>
  <si>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</si>
  <si>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</si>
  <si>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</si>
  <si>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</si>
  <si>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</si>
  <si>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</si>
  <si>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</si>
  <si>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</si>
  <si>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</si>
  <si>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</si>
  <si>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</si>
  <si>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</si>
  <si>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</si>
  <si>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</si>
  <si>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</si>
  <si>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</si>
  <si>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</si>
  <si>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</si>
  <si>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</si>
  <si>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</si>
  <si>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</si>
  <si>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</si>
  <si>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</si>
  <si>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</si>
  <si>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</si>
  <si>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</si>
  <si>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</si>
  <si>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</si>
  <si>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</si>
  <si>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</si>
  <si>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</si>
  <si>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</si>
  <si>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</si>
  <si>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</si>
  <si>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</si>
  <si>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</si>
  <si>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</si>
  <si>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</si>
  <si>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</si>
  <si>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</si>
  <si>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</si>
  <si>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</si>
  <si>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</si>
  <si>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</si>
  <si>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</si>
  <si>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</si>
  <si>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</si>
  <si>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</si>
  <si>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</si>
  <si>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</si>
  <si>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</si>
  <si>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</si>
  <si>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</si>
  <si>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</si>
  <si>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</si>
  <si>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</si>
  <si>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</si>
  <si>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</si>
  <si>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</si>
  <si>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</si>
  <si>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</si>
  <si>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</si>
  <si>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</si>
  <si>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</si>
  <si>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</si>
  <si>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</si>
  <si>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</si>
  <si>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</si>
  <si>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</si>
  <si>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</si>
  <si>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</si>
  <si>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</si>
  <si>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</si>
  <si>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</si>
  <si>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</si>
  <si>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</si>
  <si>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</si>
  <si>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</si>
  <si>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</si>
  <si>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</si>
  <si>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</si>
  <si>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</si>
  <si>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</si>
  <si>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</si>
  <si>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</si>
  <si>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</si>
  <si>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</si>
  <si>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</si>
  <si>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</si>
  <si>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</si>
  <si>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</si>
  <si>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</si>
  <si>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</si>
  <si>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</si>
  <si>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</si>
  <si>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</si>
  <si>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</si>
  <si>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</si>
  <si>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</si>
  <si>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</si>
  <si>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</si>
  <si>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</si>
  <si>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</si>
  <si>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</si>
  <si>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</si>
  <si>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</si>
  <si>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</si>
  <si>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</si>
  <si>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</si>
  <si>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</si>
  <si>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</si>
  <si>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</si>
  <si>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</si>
  <si>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</si>
  <si>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</si>
  <si>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</si>
  <si>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</si>
  <si>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</si>
  <si>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</si>
  <si>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</si>
  <si>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</si>
  <si>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</si>
  <si>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</si>
  <si>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</si>
  <si>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</si>
  <si>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</si>
  <si>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</si>
  <si>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</si>
  <si>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</si>
  <si>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</si>
  <si>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</si>
  <si>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</si>
  <si>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</si>
  <si>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</si>
  <si>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</si>
  <si>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</si>
  <si>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</si>
  <si>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</si>
  <si>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</si>
  <si>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</si>
  <si>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</si>
  <si>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</si>
  <si>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</si>
  <si>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</si>
  <si>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</si>
  <si>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</si>
  <si>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</si>
  <si>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</si>
  <si>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</si>
  <si>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</si>
  <si>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</si>
  <si>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</si>
  <si>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</si>
  <si>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</si>
  <si>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</si>
  <si>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</si>
  <si>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</si>
  <si>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</si>
  <si>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</si>
  <si>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</si>
  <si>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</si>
  <si>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</si>
  <si>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</si>
  <si>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</si>
  <si>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</si>
  <si>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</si>
  <si>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</si>
  <si>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</si>
  <si>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</si>
  <si>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</si>
  <si>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</si>
  <si>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</si>
  <si>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</si>
  <si>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</si>
  <si>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</si>
  <si>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</si>
  <si>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</si>
  <si>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</si>
  <si>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</si>
  <si>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</si>
  <si>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</si>
  <si>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</si>
  <si>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</si>
  <si>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</si>
  <si>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</si>
  <si>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</si>
  <si>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</si>
  <si>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</si>
  <si>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</si>
  <si>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</si>
  <si>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</si>
  <si>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</si>
  <si>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</si>
  <si>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</si>
  <si>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</si>
  <si>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</si>
  <si>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</si>
  <si>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</si>
  <si>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</si>
  <si>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</si>
  <si>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</si>
  <si>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</si>
  <si>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</si>
  <si>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</si>
  <si>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</si>
  <si>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</si>
  <si>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</si>
  <si>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</si>
  <si>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</si>
  <si>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</si>
  <si>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</si>
  <si>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</si>
  <si>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</si>
  <si>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</si>
  <si>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</si>
  <si>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</si>
  <si>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</si>
  <si>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</si>
  <si>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</si>
  <si>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</si>
  <si>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</si>
  <si>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</si>
  <si>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</si>
  <si>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</si>
  <si>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</si>
  <si>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</si>
  <si>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</si>
  <si>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</si>
  <si>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</si>
  <si>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</si>
  <si>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</si>
  <si>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</si>
  <si>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</si>
  <si>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</si>
  <si>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</si>
  <si>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</si>
  <si>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</si>
  <si>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</si>
  <si>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</si>
  <si>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</si>
  <si>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</si>
  <si>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</si>
  <si>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</si>
  <si>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</si>
  <si>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</si>
  <si>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</si>
  <si>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</si>
  <si>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</si>
  <si>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</si>
  <si>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</si>
  <si>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</si>
  <si>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</si>
  <si>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</si>
  <si>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</si>
  <si>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</si>
  <si>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</si>
  <si>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</si>
  <si>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</si>
  <si>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</si>
  <si>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</si>
  <si>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</si>
  <si>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</si>
  <si>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</si>
  <si>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</si>
  <si>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</si>
  <si>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</si>
  <si>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</si>
  <si>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</si>
  <si>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</si>
  <si>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</si>
  <si>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</si>
  <si>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</si>
  <si>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</si>
  <si>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</si>
  <si>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</si>
  <si>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</si>
  <si>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</si>
  <si>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</si>
  <si>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</si>
  <si>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</si>
  <si>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</si>
  <si>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</si>
  <si>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</si>
  <si>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</si>
  <si>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</si>
  <si>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</si>
  <si>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</si>
  <si>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</si>
  <si>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</si>
  <si>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</si>
  <si>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</si>
  <si>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</si>
  <si>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</si>
  <si>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</si>
  <si>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</si>
  <si>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</si>
  <si>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</si>
  <si>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</si>
  <si>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</si>
  <si>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</si>
  <si>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</si>
  <si>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</si>
  <si>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</si>
  <si>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</si>
  <si>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</si>
  <si>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</si>
  <si>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</si>
  <si>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</si>
  <si>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</si>
  <si>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</si>
  <si>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</si>
  <si>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</si>
  <si>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</si>
  <si>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</si>
  <si>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</si>
  <si>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</si>
  <si>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</si>
  <si>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</si>
  <si>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</si>
  <si>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</si>
  <si>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</si>
  <si>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</si>
  <si>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</si>
  <si>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</si>
  <si>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</si>
  <si>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</si>
  <si>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</si>
  <si>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</si>
  <si>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</si>
  <si>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</si>
  <si>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</si>
  <si>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</si>
  <si>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</si>
  <si>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</si>
  <si>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</si>
  <si>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</si>
  <si>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</si>
  <si>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</si>
  <si>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</si>
  <si>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</si>
  <si>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</si>
  <si>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</si>
  <si>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</si>
  <si>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</si>
  <si>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</si>
  <si>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</si>
  <si>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</si>
  <si>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</si>
  <si>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</si>
  <si>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</si>
  <si>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</si>
  <si>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</si>
  <si>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</si>
  <si>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</si>
  <si>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</si>
  <si>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</si>
  <si>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</si>
  <si>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</si>
  <si>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</si>
  <si>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</si>
  <si>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</si>
  <si>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</si>
  <si>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</si>
  <si>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</si>
  <si>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</si>
  <si>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</si>
  <si>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</si>
  <si>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</si>
  <si>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</si>
  <si>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</si>
  <si>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</si>
  <si>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</si>
  <si>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</si>
  <si>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</si>
  <si>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</si>
  <si>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</si>
  <si>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</si>
  <si>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</si>
  <si>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</si>
  <si>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</si>
  <si>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</si>
  <si>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</si>
  <si>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</si>
  <si>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</si>
  <si>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</si>
  <si>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</si>
  <si>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</si>
  <si>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</si>
  <si>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</si>
  <si>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</si>
  <si>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</si>
  <si>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</si>
  <si>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</si>
  <si>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</si>
  <si>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</si>
  <si>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</si>
  <si>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</si>
  <si>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</si>
  <si>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</si>
  <si>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</si>
  <si>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</si>
  <si>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</si>
  <si>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</si>
  <si>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</si>
  <si>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</si>
  <si>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</si>
  <si>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</si>
  <si>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</si>
  <si>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</si>
  <si>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</si>
  <si>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</si>
  <si>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</si>
  <si>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</si>
  <si>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</si>
  <si>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</si>
  <si>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</si>
  <si>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</si>
  <si>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</si>
  <si>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</si>
  <si>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</si>
  <si>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</si>
  <si>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</si>
  <si>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</si>
  <si>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</si>
  <si>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</si>
  <si>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</si>
  <si>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</si>
  <si>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</si>
  <si>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</si>
  <si>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</si>
  <si>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</si>
  <si>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</si>
  <si>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</si>
  <si>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</si>
  <si>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</si>
  <si>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</si>
  <si>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</si>
  <si>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</si>
  <si>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</si>
  <si>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</si>
  <si>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</si>
  <si>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</si>
  <si>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</si>
  <si>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</si>
  <si>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</si>
  <si>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</si>
  <si>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</si>
  <si>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</si>
  <si>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</si>
  <si>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</si>
  <si>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</si>
  <si>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</si>
  <si>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</si>
  <si>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</si>
  <si>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</si>
  <si>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</si>
  <si>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</si>
  <si>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</si>
  <si>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</si>
  <si>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</si>
  <si>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</si>
  <si>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</si>
  <si>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</si>
  <si>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</si>
  <si>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</si>
  <si>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</si>
  <si>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</si>
  <si>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</si>
  <si>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</si>
  <si>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</si>
  <si>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</si>
  <si>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</si>
  <si>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</si>
  <si>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</si>
  <si>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</si>
  <si>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</si>
  <si>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</si>
  <si>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</si>
  <si>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</si>
  <si>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</si>
  <si>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</si>
  <si>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</si>
  <si>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</si>
  <si>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</si>
  <si>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</si>
  <si>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</si>
  <si>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</si>
  <si>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</si>
  <si>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</si>
  <si>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</si>
  <si>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</si>
  <si>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</si>
  <si>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</si>
  <si>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</si>
  <si>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</si>
  <si>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</si>
  <si>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</si>
  <si>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</si>
  <si>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</si>
  <si>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</si>
  <si>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</si>
  <si>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</si>
  <si>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</si>
  <si>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</si>
  <si>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</si>
  <si>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</si>
  <si>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</si>
  <si>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</si>
  <si>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</si>
  <si>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</si>
  <si>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</si>
  <si>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</si>
  <si>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</si>
  <si>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</si>
  <si>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</si>
  <si>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</si>
  <si>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</si>
  <si>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</si>
  <si>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</si>
  <si>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</si>
  <si>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</si>
  <si>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</si>
  <si>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</si>
  <si>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</si>
  <si>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</si>
  <si>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</si>
  <si>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</si>
  <si>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</si>
  <si>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</si>
  <si>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</si>
  <si>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</si>
  <si>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</si>
  <si>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</si>
  <si>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</si>
  <si>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</si>
  <si>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</si>
  <si>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</si>
  <si>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</si>
  <si>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</si>
  <si>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</si>
  <si>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</si>
  <si>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</si>
  <si>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</si>
  <si>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</si>
  <si>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</si>
  <si>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</si>
  <si>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</si>
  <si>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</si>
  <si>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</si>
  <si>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</si>
  <si>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</si>
  <si>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</si>
  <si>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</si>
  <si>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</si>
  <si>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</si>
  <si>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</si>
  <si>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</si>
  <si>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</si>
  <si>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</si>
  <si>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</si>
  <si>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</si>
  <si>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</si>
  <si>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</si>
  <si>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</si>
  <si>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</si>
  <si>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</si>
  <si>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</si>
  <si>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</si>
  <si>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</si>
  <si>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</si>
  <si>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</si>
  <si>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</si>
  <si>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</si>
  <si>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</si>
  <si>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</si>
  <si>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</si>
  <si>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</si>
  <si>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</si>
  <si>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</si>
  <si>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</si>
  <si>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</si>
  <si>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</si>
  <si>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</si>
  <si>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</si>
  <si>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</si>
  <si>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</si>
  <si>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</si>
  <si>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</si>
  <si>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</si>
  <si>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</si>
  <si>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</si>
  <si>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</si>
  <si>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</si>
  <si>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</si>
  <si>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</si>
  <si>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</si>
  <si>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</si>
  <si>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</si>
  <si>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</si>
  <si>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</si>
  <si>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</si>
  <si>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</si>
  <si>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</si>
  <si>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</si>
  <si>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</si>
  <si>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</si>
  <si>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</si>
  <si>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</si>
  <si>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</si>
  <si>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</si>
  <si>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</si>
  <si>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</si>
  <si>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</si>
  <si>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</si>
  <si>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</si>
  <si>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</si>
  <si>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</si>
  <si>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</si>
  <si>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</si>
  <si>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</si>
  <si>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</si>
  <si>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</si>
  <si>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</si>
  <si>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</si>
  <si>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</si>
  <si>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</si>
  <si>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</si>
  <si>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</si>
  <si>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</si>
  <si>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</si>
  <si>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</si>
  <si>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</si>
  <si>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</si>
  <si>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</si>
  <si>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</si>
  <si>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</si>
  <si>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</si>
  <si>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</si>
  <si>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</si>
  <si>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</si>
  <si>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</si>
  <si>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</si>
  <si>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</si>
  <si>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</si>
  <si>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</si>
  <si>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</si>
  <si>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</si>
  <si>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</si>
  <si>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</si>
  <si>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</si>
  <si>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</si>
  <si>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</si>
  <si>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</si>
  <si>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</si>
  <si>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</si>
  <si>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</si>
  <si>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</si>
  <si>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</si>
  <si>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</si>
  <si>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</si>
  <si>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</si>
  <si>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</si>
  <si>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</si>
  <si>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</si>
  <si>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</si>
  <si>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</si>
  <si>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</si>
  <si>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</si>
  <si>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</si>
  <si>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</si>
  <si>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</si>
  <si>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</si>
  <si>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</si>
  <si>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</si>
  <si>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</si>
  <si>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</si>
  <si>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</si>
  <si>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</si>
  <si>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</si>
  <si>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</si>
  <si>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</si>
  <si>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</si>
  <si>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</si>
  <si>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</si>
  <si>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</si>
  <si>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</si>
  <si>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</si>
  <si>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</si>
  <si>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</si>
  <si>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</si>
  <si>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</si>
  <si>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</si>
  <si>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</si>
  <si>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</si>
  <si>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</si>
  <si>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</si>
  <si>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</si>
  <si>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</si>
  <si>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</si>
  <si>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</si>
  <si>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</si>
  <si>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</si>
  <si>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</si>
  <si>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</si>
  <si>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</si>
  <si>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</si>
  <si>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</si>
  <si>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</si>
  <si>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</si>
  <si>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</si>
  <si>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</si>
  <si>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</si>
  <si>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</si>
  <si>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</si>
  <si>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</si>
  <si>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</si>
  <si>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</si>
  <si>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</si>
  <si>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</si>
  <si>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</si>
  <si>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</si>
  <si>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</si>
  <si>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</si>
  <si>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</si>
  <si>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</si>
  <si>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</si>
  <si>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</si>
  <si>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</si>
  <si>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</si>
  <si>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</si>
  <si>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</si>
  <si>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</si>
  <si>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</si>
  <si>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</si>
  <si>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</si>
  <si>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</si>
  <si>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</si>
  <si>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</si>
  <si>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</si>
  <si>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</si>
  <si>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</si>
  <si>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</si>
  <si>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</si>
  <si>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</si>
  <si>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</si>
  <si>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</si>
  <si>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</si>
  <si>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</si>
  <si>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</si>
  <si>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</si>
  <si>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</si>
  <si>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</si>
  <si>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</si>
  <si>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</si>
  <si>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</si>
  <si>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</si>
  <si>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</si>
  <si>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</si>
  <si>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</si>
  <si>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</si>
  <si>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</si>
  <si>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</si>
  <si>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</si>
  <si>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</si>
  <si>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</si>
  <si>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</si>
  <si>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</si>
  <si>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</si>
  <si>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</si>
  <si>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</si>
  <si>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</si>
  <si>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</si>
  <si>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</si>
  <si>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</si>
  <si>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</si>
  <si>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</si>
  <si>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</si>
  <si>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</si>
  <si>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</si>
  <si>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</si>
  <si>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</si>
  <si>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</si>
  <si>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</si>
  <si>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</si>
  <si>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</si>
  <si>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</si>
  <si>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</si>
  <si>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</si>
  <si>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</si>
  <si>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</si>
  <si>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</si>
  <si>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</si>
  <si>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</si>
  <si>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</si>
  <si>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</si>
  <si>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</si>
  <si>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</si>
  <si>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</si>
  <si>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</si>
  <si>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</si>
  <si>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</si>
  <si>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</si>
  <si>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</si>
  <si>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</si>
  <si>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</si>
  <si>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</si>
  <si>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</si>
  <si>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</si>
  <si>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</si>
  <si>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</si>
  <si>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</si>
  <si>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</si>
  <si>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</si>
  <si>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</si>
  <si>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</si>
  <si>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</si>
  <si>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</si>
  <si>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</si>
  <si>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</si>
  <si>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</si>
  <si>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</si>
  <si>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</si>
  <si>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</si>
  <si>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</si>
  <si>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</si>
  <si>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</si>
  <si>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</si>
  <si>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</si>
  <si>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</si>
  <si>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</si>
  <si>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</si>
  <si>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</si>
  <si>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</si>
  <si>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</si>
  <si>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</si>
  <si>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</si>
  <si>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</si>
  <si>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</si>
  <si>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</si>
  <si>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</si>
  <si>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</si>
  <si>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</si>
  <si>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</si>
  <si>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</si>
  <si>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</si>
  <si>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</si>
  <si>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</si>
  <si>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</si>
  <si>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</si>
  <si>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</si>
  <si>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</si>
  <si>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</si>
  <si>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</si>
  <si>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</si>
  <si>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</si>
  <si>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</si>
  <si>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</si>
  <si>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</si>
  <si>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</si>
  <si>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</si>
  <si>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</si>
  <si>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</si>
  <si>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</si>
  <si>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</si>
  <si>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</si>
  <si>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</si>
  <si>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</si>
  <si>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</si>
  <si>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</si>
  <si>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</si>
  <si>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</si>
  <si>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</si>
  <si>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</si>
  <si>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</si>
  <si>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</si>
  <si>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</si>
  <si>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</si>
  <si>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</si>
  <si>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</si>
  <si>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</si>
  <si>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</si>
  <si>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</si>
  <si>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</si>
  <si>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</si>
  <si>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</si>
  <si>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</si>
  <si>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</si>
  <si>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</si>
  <si>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</si>
  <si>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</si>
  <si>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</si>
  <si>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</si>
  <si>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</si>
  <si>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</si>
  <si>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</si>
  <si>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</si>
  <si>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</si>
  <si>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</si>
  <si>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</si>
  <si>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</si>
  <si>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</si>
  <si>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</si>
  <si>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</si>
  <si>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</si>
  <si>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</si>
  <si>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</si>
  <si>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</si>
  <si>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</si>
  <si>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</si>
  <si>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</si>
  <si>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</si>
  <si>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</si>
  <si>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</si>
  <si>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</si>
  <si>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</si>
  <si>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</si>
  <si>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</si>
  <si>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</si>
  <si>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</si>
  <si>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</si>
  <si>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</si>
  <si>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</si>
  <si>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</si>
  <si>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</si>
  <si>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</si>
  <si>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</si>
  <si>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</si>
  <si>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</si>
  <si>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</si>
  <si>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</si>
  <si>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</si>
  <si>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</si>
  <si>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</si>
  <si>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</si>
  <si>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</si>
  <si>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</si>
  <si>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</si>
  <si>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</si>
  <si>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</si>
  <si>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</si>
  <si>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</si>
  <si>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</si>
  <si>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</si>
  <si>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</si>
  <si>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</si>
  <si>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</si>
  <si>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</si>
  <si>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</si>
  <si>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</si>
  <si>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</si>
  <si>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</si>
  <si>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</si>
  <si>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</si>
  <si>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</si>
  <si>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</si>
  <si>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</si>
  <si>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</si>
  <si>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</si>
  <si>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</si>
  <si>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</si>
  <si>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</si>
  <si>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</si>
  <si>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</si>
  <si>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</si>
  <si>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</si>
  <si>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</si>
  <si>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</si>
  <si>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</si>
  <si>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</si>
  <si>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</si>
  <si>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</si>
  <si>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</si>
  <si>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</si>
  <si>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</si>
  <si>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</si>
  <si>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</si>
  <si>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</si>
  <si>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</si>
  <si>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</si>
  <si>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</si>
  <si>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</si>
  <si>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</si>
  <si>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</si>
  <si>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</si>
  <si>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</si>
  <si>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</si>
  <si>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</si>
  <si>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</si>
  <si>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</si>
  <si>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</si>
  <si>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</si>
  <si>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</si>
  <si>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</si>
  <si>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</si>
  <si>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</si>
  <si>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</si>
  <si>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</si>
  <si>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</si>
  <si>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</si>
  <si>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</si>
  <si>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</si>
  <si>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</si>
  <si>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</si>
  <si>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</si>
  <si>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</si>
  <si>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</si>
  <si>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</si>
  <si>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</si>
  <si>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</si>
  <si>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</si>
  <si>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</si>
  <si>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</si>
  <si>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</si>
  <si>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</si>
  <si>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</si>
  <si>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</si>
  <si>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</si>
  <si>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</si>
  <si>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</si>
  <si>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</si>
  <si>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</si>
  <si>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</si>
  <si>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</si>
  <si>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</si>
  <si>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</si>
  <si>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</si>
  <si>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</si>
  <si>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</si>
  <si>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</si>
  <si>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</si>
  <si>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</si>
  <si>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</si>
  <si>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</si>
  <si>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</si>
  <si>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</si>
  <si>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</si>
  <si>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</si>
  <si>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</si>
  <si>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</si>
  <si>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</si>
  <si>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</si>
  <si>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</si>
  <si>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</si>
  <si>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</si>
  <si>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</si>
  <si>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</si>
  <si>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</si>
  <si>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</si>
  <si>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</si>
  <si>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</si>
  <si>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</si>
  <si>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</si>
  <si>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</si>
  <si>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</si>
  <si>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</si>
  <si>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</si>
  <si>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</si>
  <si>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</si>
  <si>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</si>
  <si>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</si>
  <si>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</si>
  <si>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</si>
  <si>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</si>
  <si>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</si>
  <si>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</si>
  <si>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</si>
  <si>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</si>
  <si>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</si>
  <si>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</si>
  <si>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</si>
  <si>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</si>
  <si>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</si>
  <si>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</si>
  <si>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</si>
  <si>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</si>
  <si>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</si>
  <si>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</si>
  <si>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</si>
  <si>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</si>
  <si>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</si>
  <si>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</si>
  <si>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</si>
  <si>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</si>
  <si>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</si>
  <si>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</si>
  <si>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</si>
  <si>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</si>
  <si>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</si>
  <si>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</si>
  <si>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</si>
  <si>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</si>
  <si>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</si>
  <si>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</si>
  <si>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</si>
  <si>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</si>
  <si>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</si>
  <si>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</si>
  <si>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</si>
  <si>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</si>
  <si>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</si>
  <si>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</si>
  <si>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</si>
  <si>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</si>
  <si>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</si>
  <si>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</si>
  <si>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</si>
  <si>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</si>
  <si>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</si>
  <si>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</si>
  <si>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</si>
  <si>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</si>
  <si>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</si>
  <si>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</si>
  <si>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</si>
  <si>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</si>
  <si>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</si>
  <si>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</si>
  <si>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</si>
  <si>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</si>
  <si>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</si>
  <si>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</si>
  <si>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</si>
  <si>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</si>
  <si>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</si>
  <si>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</si>
  <si>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</si>
  <si>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</si>
  <si>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</si>
  <si>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</si>
  <si>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</si>
  <si>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</si>
  <si>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</si>
  <si>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</si>
  <si>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</si>
  <si>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</si>
  <si>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</si>
  <si>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</si>
  <si>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</si>
  <si>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</si>
  <si>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</si>
  <si>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</si>
  <si>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</si>
  <si>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</si>
  <si>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</si>
  <si>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</si>
  <si>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</si>
  <si>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</si>
  <si>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</si>
  <si>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</si>
  <si>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</si>
  <si>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</si>
  <si>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</si>
  <si>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</si>
  <si>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</si>
  <si>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</si>
  <si>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</si>
  <si>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</si>
  <si>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</si>
  <si>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</si>
  <si>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</si>
  <si>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</si>
  <si>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</si>
  <si>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</si>
  <si>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</si>
  <si>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</si>
  <si>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</si>
  <si>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</si>
  <si>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</si>
  <si>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</si>
  <si>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</si>
  <si>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</si>
  <si>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</si>
  <si>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</si>
  <si>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</si>
  <si>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</si>
  <si>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</si>
  <si>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</si>
  <si>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</si>
  <si>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</si>
  <si>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</si>
  <si>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</si>
  <si>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</si>
  <si>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</si>
  <si>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</si>
  <si>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</si>
  <si>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</si>
  <si>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</si>
  <si>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</si>
  <si>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</si>
  <si>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</si>
  <si>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</si>
  <si>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</si>
  <si>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</si>
  <si>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</si>
  <si>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</si>
  <si>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</si>
  <si>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</si>
  <si>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</si>
  <si>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</si>
  <si>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</si>
  <si>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</si>
  <si>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</si>
  <si>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</si>
  <si>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</si>
  <si>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</si>
  <si>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</si>
  <si>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</si>
  <si>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</si>
  <si>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</si>
  <si>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</si>
  <si>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</si>
  <si>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</si>
  <si>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</si>
  <si>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</si>
  <si>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</si>
  <si>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</si>
  <si>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</si>
  <si>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</si>
  <si>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</si>
  <si>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</si>
  <si>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</si>
  <si>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</si>
  <si>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</si>
  <si>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</si>
  <si>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</si>
  <si>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</si>
  <si>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</si>
  <si>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</si>
  <si>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</si>
  <si>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</si>
  <si>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</si>
  <si>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</si>
  <si>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</si>
  <si>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</si>
  <si>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</si>
  <si>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</si>
  <si>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</si>
  <si>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</si>
  <si>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</si>
  <si>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</si>
  <si>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</si>
  <si>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</si>
  <si>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</si>
  <si>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</si>
  <si>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</si>
  <si>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</si>
  <si>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</si>
  <si>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</si>
  <si>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</si>
  <si>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</si>
  <si>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</si>
  <si>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</si>
  <si>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</si>
  <si>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</si>
  <si>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</si>
  <si>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</si>
  <si>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</si>
  <si>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</si>
  <si>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</si>
  <si>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</si>
  <si>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</si>
  <si>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</si>
  <si>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</si>
  <si>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</si>
  <si>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</si>
  <si>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</si>
  <si>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</si>
  <si>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</si>
  <si>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</si>
  <si>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</si>
  <si>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</si>
  <si>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</si>
  <si>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</si>
  <si>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</si>
  <si>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</si>
  <si>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</si>
  <si>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</si>
  <si>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</si>
  <si>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</si>
  <si>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</si>
  <si>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</si>
  <si>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</si>
  <si>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</si>
  <si>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</si>
  <si>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</si>
  <si>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</si>
  <si>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</si>
  <si>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</si>
  <si>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</si>
  <si>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</si>
  <si>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</si>
  <si>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</si>
  <si>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</si>
  <si>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</si>
  <si>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</si>
  <si>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</si>
  <si>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</si>
  <si>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</si>
  <si>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</si>
  <si>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</si>
  <si>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</si>
  <si>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</si>
  <si>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</si>
  <si>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</si>
  <si>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</si>
  <si>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</si>
  <si>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</si>
  <si>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</si>
  <si>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</si>
  <si>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</si>
  <si>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</si>
  <si>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</si>
  <si>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</si>
  <si>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</si>
  <si>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</si>
  <si>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</si>
  <si>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</si>
  <si>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</si>
  <si>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</si>
  <si>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</si>
  <si>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</si>
  <si>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</si>
  <si>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</si>
  <si>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</si>
  <si>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</si>
  <si>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</si>
  <si>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</si>
  <si>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</si>
  <si>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</si>
  <si>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</si>
  <si>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</si>
  <si>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</si>
  <si>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</si>
  <si>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</si>
  <si>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</si>
  <si>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</si>
  <si>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</si>
  <si>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</si>
  <si>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</si>
  <si>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</si>
  <si>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</si>
  <si>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</si>
  <si>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</si>
  <si>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</si>
  <si>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</si>
  <si>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</si>
  <si>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</si>
  <si>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</si>
  <si>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</si>
  <si>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</si>
  <si>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</si>
  <si>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</si>
  <si>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</si>
  <si>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</si>
  <si>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</si>
  <si>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</si>
  <si>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</si>
  <si>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</si>
  <si>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</si>
  <si>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</si>
  <si>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</si>
  <si>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</si>
  <si>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</si>
  <si>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</si>
  <si>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</si>
  <si>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</si>
  <si>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</si>
  <si>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</si>
  <si>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</si>
  <si>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</si>
  <si>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</si>
  <si>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</si>
  <si>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</si>
  <si>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</si>
  <si>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</si>
  <si>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</si>
  <si>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</si>
  <si>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</si>
  <si>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</si>
  <si>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</si>
  <si>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</si>
  <si>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</si>
  <si>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</si>
  <si>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</si>
  <si>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</si>
  <si>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</si>
  <si>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</si>
  <si>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</si>
  <si>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</si>
  <si>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</si>
  <si>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</si>
  <si>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</si>
  <si>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</si>
  <si>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</si>
  <si>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</si>
  <si>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</si>
  <si>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</si>
  <si>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</si>
  <si>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</si>
  <si>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</si>
  <si>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</si>
  <si>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</si>
  <si>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</si>
  <si>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</si>
  <si>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</si>
  <si>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</si>
  <si>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</si>
  <si>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</si>
  <si>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</si>
  <si>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</si>
  <si>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</si>
  <si>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</si>
  <si>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</si>
  <si>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</si>
  <si>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</si>
  <si>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</si>
  <si>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</si>
  <si>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</si>
  <si>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</si>
  <si>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</si>
  <si>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</si>
  <si>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</si>
  <si>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</si>
  <si>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</si>
  <si>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</si>
  <si>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</si>
  <si>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</si>
  <si>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</si>
  <si>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</si>
  <si>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</si>
  <si>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</si>
  <si>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</si>
  <si>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</si>
  <si>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</si>
  <si>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</si>
  <si>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</si>
  <si>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</si>
  <si>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</si>
  <si>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</si>
  <si>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</si>
  <si>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</si>
  <si>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</si>
  <si>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</si>
  <si>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</si>
  <si>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</si>
  <si>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</si>
  <si>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</si>
  <si>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</si>
  <si>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</si>
  <si>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</si>
  <si>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</si>
  <si>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</si>
  <si>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</si>
  <si>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</si>
  <si>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</si>
  <si>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</si>
  <si>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</si>
  <si>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</si>
  <si>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</si>
  <si>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</si>
  <si>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</si>
  <si>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</si>
  <si>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</si>
  <si>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</si>
  <si>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</si>
  <si>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</si>
  <si>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</si>
  <si>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</si>
  <si>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</si>
  <si>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</si>
  <si>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</si>
  <si>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</si>
  <si>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</si>
  <si>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</si>
  <si>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</si>
  <si>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</si>
  <si>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</si>
  <si>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</si>
  <si>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</si>
  <si>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</si>
  <si>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</si>
  <si>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</si>
  <si>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</si>
  <si>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</si>
  <si>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</si>
  <si>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</si>
  <si>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</si>
  <si>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</si>
  <si>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</si>
  <si>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</si>
  <si>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</si>
  <si>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</si>
  <si>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</si>
  <si>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</si>
  <si>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</si>
  <si>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</si>
  <si>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</si>
  <si>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</si>
  <si>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</si>
  <si>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</si>
  <si>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</si>
  <si>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</si>
  <si>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</si>
  <si>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</si>
  <si>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</si>
  <si>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</si>
  <si>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</si>
  <si>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</si>
  <si>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</si>
  <si>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</si>
  <si>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</si>
  <si>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</si>
  <si>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</si>
  <si>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</si>
  <si>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</si>
  <si>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</si>
  <si>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</si>
  <si>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</si>
  <si>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</si>
  <si>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</si>
  <si>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</si>
  <si>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</si>
  <si>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</si>
  <si>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</si>
  <si>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</si>
  <si>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</si>
  <si>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</si>
  <si>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</si>
  <si>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</si>
  <si>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</si>
  <si>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</si>
  <si>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</si>
  <si>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</si>
  <si>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</si>
  <si>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</si>
  <si>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</si>
  <si>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</si>
  <si>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</si>
  <si>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</si>
  <si>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</si>
  <si>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</si>
  <si>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</si>
  <si>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</si>
  <si>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</si>
  <si>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</si>
  <si>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</si>
  <si>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</si>
  <si>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</si>
  <si>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</si>
  <si>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</si>
  <si>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</si>
  <si>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</si>
  <si>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</si>
  <si>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</si>
  <si>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</si>
  <si>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</si>
  <si>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</si>
  <si>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</si>
  <si>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</si>
  <si>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</si>
  <si>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</si>
  <si>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</si>
  <si>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</si>
  <si>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</si>
  <si>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</si>
  <si>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</si>
  <si>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</si>
  <si>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</si>
  <si>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</si>
  <si>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</si>
  <si>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</si>
  <si>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</si>
  <si>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</si>
  <si>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</si>
  <si>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</si>
  <si>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</si>
  <si>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</si>
  <si>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</si>
  <si>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</si>
  <si>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</si>
  <si>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</si>
  <si>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</si>
  <si>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</si>
  <si>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</si>
  <si>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</si>
  <si>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</si>
  <si>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</si>
  <si>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</si>
  <si>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</si>
  <si>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</si>
  <si>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</si>
  <si>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</si>
  <si>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</si>
  <si>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</si>
  <si>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</si>
  <si>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</si>
  <si>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</si>
  <si>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</si>
  <si>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</si>
  <si>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</si>
  <si>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</si>
  <si>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</si>
  <si>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</si>
  <si>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</si>
  <si>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</si>
  <si>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</si>
  <si>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</si>
  <si>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</si>
  <si>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</si>
  <si>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</si>
  <si>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</si>
  <si>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</si>
  <si>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</si>
  <si>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</si>
  <si>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</si>
  <si>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</si>
  <si>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</si>
  <si>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</si>
  <si>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</si>
  <si>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</si>
  <si>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</si>
  <si>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</si>
  <si>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</si>
  <si>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</si>
  <si>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</si>
  <si>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</si>
  <si>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</si>
  <si>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</si>
  <si>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</si>
  <si>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</si>
  <si>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</si>
  <si>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</si>
  <si>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</si>
  <si>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</si>
  <si>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</si>
  <si>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</si>
  <si>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</si>
  <si>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</si>
  <si>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</si>
  <si>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</si>
  <si>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</si>
  <si>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</si>
  <si>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</si>
  <si>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</si>
  <si>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</si>
  <si>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</si>
  <si>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</si>
  <si>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</si>
  <si>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</si>
  <si>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</si>
  <si>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</si>
  <si>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</si>
  <si>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</si>
  <si>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</si>
  <si>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</si>
  <si>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</si>
  <si>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</si>
  <si>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</si>
  <si>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</si>
  <si>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</si>
  <si>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</si>
  <si>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</si>
  <si>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</si>
  <si>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</si>
  <si>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</si>
  <si>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</si>
  <si>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</si>
  <si>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</si>
  <si>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</si>
  <si>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</si>
  <si>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</si>
  <si>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</si>
  <si>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</si>
  <si>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</si>
  <si>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</si>
  <si>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</si>
  <si>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</si>
  <si>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</si>
  <si>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</si>
  <si>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</si>
  <si>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</si>
  <si>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</si>
  <si>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</si>
  <si>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</si>
  <si>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</si>
  <si>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</si>
  <si>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</si>
  <si>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</si>
  <si>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</si>
  <si>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</si>
  <si>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</si>
  <si>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</si>
  <si>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</si>
  <si>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</si>
  <si>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</si>
  <si>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</si>
  <si>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</si>
  <si>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</si>
  <si>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</si>
  <si>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</si>
  <si>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</si>
  <si>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</si>
  <si>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</si>
  <si>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</si>
  <si>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</si>
  <si>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</si>
  <si>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</si>
  <si>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</si>
  <si>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</si>
  <si>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</si>
  <si>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</si>
  <si>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</si>
  <si>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</si>
  <si>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</si>
  <si>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</si>
  <si>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</si>
  <si>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</si>
  <si>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</si>
  <si>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</si>
  <si>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</si>
  <si>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</si>
  <si>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</si>
  <si>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</si>
  <si>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</si>
  <si>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</si>
  <si>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</si>
  <si>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</si>
  <si>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</si>
  <si>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</si>
  <si>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</si>
  <si>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</si>
  <si>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</si>
  <si>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</si>
  <si>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</si>
  <si>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</si>
  <si>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</si>
  <si>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</si>
  <si>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</si>
  <si>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</si>
  <si>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</si>
  <si>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</si>
  <si>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</si>
  <si>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</si>
  <si>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</si>
  <si>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</si>
  <si>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</si>
  <si>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</si>
  <si>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</si>
  <si>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</si>
  <si>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</si>
  <si>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</si>
  <si>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</si>
  <si>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</si>
  <si>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</si>
  <si>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</si>
  <si>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</si>
  <si>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</si>
  <si>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</si>
  <si>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</si>
  <si>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</si>
  <si>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</si>
  <si>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</si>
  <si>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</si>
  <si>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</si>
  <si>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</si>
  <si>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</si>
  <si>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</si>
  <si>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</si>
  <si>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</si>
  <si>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</si>
  <si>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</si>
  <si>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</si>
  <si>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</si>
  <si>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</si>
  <si>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</si>
  <si>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</si>
  <si>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</si>
  <si>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</si>
  <si>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</si>
  <si>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</si>
  <si>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</si>
  <si>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</si>
  <si>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</si>
  <si>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</si>
  <si>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</si>
  <si>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</si>
  <si>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</si>
  <si>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</si>
  <si>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</si>
  <si>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</si>
  <si>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</si>
  <si>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</si>
  <si>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</si>
  <si>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</si>
  <si>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</si>
  <si>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</si>
  <si>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</si>
  <si>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</si>
  <si>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</si>
  <si>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</si>
  <si>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</si>
  <si>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</si>
  <si>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</si>
  <si>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</si>
  <si>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</si>
  <si>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</si>
  <si>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</si>
  <si>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</si>
  <si>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</si>
  <si>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</si>
  <si>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</si>
  <si>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</si>
  <si>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</si>
  <si>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</si>
  <si>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</si>
  <si>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</si>
  <si>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</si>
  <si>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</si>
  <si>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</si>
  <si>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</si>
  <si>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</si>
  <si>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</si>
  <si>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</si>
  <si>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</si>
  <si>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</si>
  <si>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</si>
  <si>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</si>
  <si>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</si>
  <si>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</si>
  <si>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</si>
  <si>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</si>
  <si>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</si>
  <si>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</si>
  <si>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</si>
  <si>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</si>
  <si>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</si>
  <si>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</si>
  <si>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</si>
  <si>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</si>
  <si>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</si>
  <si>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</si>
  <si>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</si>
  <si>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</si>
  <si>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</si>
  <si>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</si>
  <si>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</si>
  <si>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</si>
  <si>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</si>
  <si>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</si>
  <si>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</si>
  <si>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</si>
  <si>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</si>
  <si>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</si>
  <si>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</si>
  <si>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</si>
  <si>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</si>
  <si>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</si>
  <si>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</si>
  <si>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</si>
  <si>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</si>
  <si>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</si>
  <si>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</si>
  <si>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</si>
  <si>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</si>
  <si>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</si>
  <si>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</si>
  <si>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</si>
  <si>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</si>
  <si>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</si>
  <si>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</si>
  <si>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</si>
  <si>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</si>
  <si>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</si>
  <si>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</si>
  <si>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</si>
  <si>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</si>
  <si>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</si>
  <si>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</si>
  <si>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</si>
  <si>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</si>
  <si>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</si>
  <si>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</si>
  <si>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</si>
  <si>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</si>
  <si>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</si>
  <si>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</si>
  <si>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</si>
  <si>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</si>
  <si>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</si>
  <si>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</si>
  <si>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</si>
  <si>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</si>
  <si>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</si>
  <si>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</si>
  <si>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</si>
  <si>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</si>
  <si>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</si>
  <si>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</si>
  <si>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</si>
  <si>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</si>
  <si>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</si>
  <si>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</si>
  <si>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</si>
  <si>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</si>
  <si>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</si>
  <si>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</si>
  <si>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</si>
  <si>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</si>
  <si>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</si>
  <si>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</si>
  <si>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</si>
  <si>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</si>
  <si>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</si>
  <si>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</si>
  <si>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</si>
  <si>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</si>
  <si>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</si>
  <si>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</si>
  <si>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</si>
  <si>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</si>
  <si>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</si>
  <si>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</si>
  <si>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</si>
  <si>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</si>
  <si>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</si>
  <si>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</si>
  <si>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</si>
  <si>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</si>
  <si>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</si>
  <si>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</si>
  <si>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</si>
  <si>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</si>
  <si>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</si>
  <si>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</si>
  <si>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</si>
  <si>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</si>
  <si>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</si>
  <si>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</si>
  <si>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</si>
  <si>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</si>
  <si>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</si>
  <si>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</si>
  <si>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</si>
  <si>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</si>
  <si>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</si>
  <si>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</si>
  <si>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</si>
  <si>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</si>
  <si>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</si>
  <si>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</si>
  <si>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</si>
  <si>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</si>
  <si>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</si>
  <si>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</si>
  <si>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</si>
  <si>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</si>
  <si>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</si>
  <si>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</si>
  <si>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</si>
  <si>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</si>
  <si>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</si>
  <si>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</si>
  <si>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</si>
  <si>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</si>
  <si>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</si>
  <si>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</si>
  <si>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</si>
  <si>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</si>
  <si>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</si>
  <si>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</si>
  <si>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</si>
  <si>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</si>
  <si>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</si>
  <si>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</si>
  <si>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</si>
  <si>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</si>
  <si>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</si>
  <si>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</si>
  <si>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</si>
  <si>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</si>
  <si>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</si>
  <si>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</si>
  <si>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</si>
  <si>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</si>
  <si>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</si>
  <si>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</si>
  <si>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</si>
  <si>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</si>
  <si>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</si>
  <si>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</si>
  <si>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</si>
  <si>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</si>
  <si>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</si>
  <si>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</si>
  <si>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</si>
  <si>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</si>
  <si>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</si>
  <si>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</si>
  <si>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</si>
  <si>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</si>
  <si>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</si>
  <si>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</si>
  <si>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</si>
  <si>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</si>
  <si>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</si>
  <si>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</si>
  <si>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</si>
  <si>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</si>
  <si>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</si>
  <si>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</si>
  <si>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</si>
  <si>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</si>
  <si>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</si>
  <si>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</si>
  <si>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</si>
  <si>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</si>
  <si>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</si>
  <si>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</si>
  <si>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</si>
  <si>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</si>
  <si>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</si>
  <si>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</si>
  <si>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</si>
  <si>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</si>
  <si>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</si>
  <si>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</si>
  <si>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</si>
  <si>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</si>
  <si>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</si>
  <si>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</si>
  <si>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</si>
  <si>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</si>
  <si>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</si>
  <si>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</si>
  <si>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</si>
  <si>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</si>
  <si>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</si>
  <si>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</si>
  <si>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</si>
  <si>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</si>
  <si>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</si>
  <si>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</si>
  <si>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</si>
  <si>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</si>
  <si>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</si>
  <si>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</si>
  <si>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</si>
  <si>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</si>
  <si>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</si>
  <si>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</si>
  <si>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</si>
  <si>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</si>
  <si>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</si>
  <si>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</si>
  <si>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</si>
  <si>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</si>
  <si>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</si>
  <si>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</si>
  <si>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</si>
  <si>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</si>
  <si>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</si>
  <si>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</si>
  <si>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</si>
  <si>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</si>
  <si>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</si>
  <si>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</si>
  <si>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</si>
  <si>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</si>
  <si>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</si>
  <si>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</si>
  <si>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</si>
  <si>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</si>
  <si>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</si>
  <si>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</si>
  <si>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</si>
  <si>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</si>
  <si>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</si>
  <si>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</si>
  <si>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</si>
  <si>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</si>
  <si>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</si>
  <si>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</si>
  <si>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</si>
  <si>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</si>
  <si>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</si>
  <si>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</si>
  <si>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</si>
  <si>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</si>
  <si>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</si>
  <si>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</si>
  <si>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</si>
  <si>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</si>
  <si>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</si>
  <si>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</si>
  <si>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</si>
  <si>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</si>
  <si>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</si>
  <si>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</si>
  <si>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</si>
  <si>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</si>
  <si>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</si>
  <si>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</si>
  <si>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</si>
  <si>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</si>
  <si>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</si>
  <si>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</si>
  <si>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</si>
  <si>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</si>
  <si>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</si>
  <si>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</si>
  <si>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</si>
  <si>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</si>
  <si>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</si>
  <si>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</si>
  <si>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</si>
  <si>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</si>
  <si>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</si>
  <si>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</si>
  <si>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</si>
  <si>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</si>
  <si>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</si>
  <si>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</si>
  <si>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</si>
  <si>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</si>
  <si>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</si>
  <si>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</si>
  <si>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</si>
  <si>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</si>
  <si>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</si>
  <si>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</si>
  <si>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</si>
  <si>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</si>
  <si>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</si>
  <si>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</si>
  <si>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</si>
  <si>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</si>
  <si>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</si>
  <si>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</si>
  <si>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</si>
  <si>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</si>
  <si>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</si>
  <si>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</si>
  <si>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</si>
  <si>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</si>
  <si>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</si>
  <si>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</si>
  <si>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</si>
  <si>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</si>
  <si>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</si>
  <si>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</si>
  <si>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</si>
  <si>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</si>
  <si>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</si>
  <si>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</si>
  <si>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</si>
  <si>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</si>
  <si>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</si>
  <si>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</si>
  <si>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</si>
  <si>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</si>
  <si>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</si>
  <si>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</si>
  <si>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</si>
  <si>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</si>
  <si>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</si>
  <si>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</si>
  <si>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</si>
  <si>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</si>
  <si>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</si>
  <si>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</si>
  <si>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</si>
  <si>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</si>
  <si>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</si>
  <si>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</si>
  <si>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</si>
  <si>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</si>
  <si>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</si>
  <si>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</si>
  <si>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</si>
  <si>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</si>
  <si>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</si>
  <si>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</si>
  <si>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</si>
  <si>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</si>
  <si>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</si>
  <si>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</si>
  <si>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</si>
  <si>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</si>
  <si>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</si>
  <si>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</si>
  <si>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</si>
  <si>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</si>
  <si>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</si>
  <si>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</si>
  <si>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</si>
  <si>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</si>
  <si>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</si>
  <si>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</si>
  <si>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</si>
  <si>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</si>
  <si>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</si>
  <si>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</si>
  <si>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</si>
  <si>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</si>
  <si>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</si>
  <si>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</si>
  <si>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</si>
  <si>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</si>
  <si>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</si>
  <si>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</si>
  <si>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</si>
  <si>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</si>
  <si>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</si>
  <si>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</si>
  <si>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</si>
  <si>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</si>
  <si>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</si>
  <si>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</si>
  <si>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</si>
  <si>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</si>
  <si>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</si>
  <si>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</si>
  <si>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</si>
  <si>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</si>
  <si>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</si>
  <si>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</si>
  <si>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</si>
  <si>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</si>
  <si>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</si>
  <si>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</si>
  <si>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</si>
  <si>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</si>
  <si>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</si>
  <si>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</si>
  <si>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</si>
  <si>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</si>
  <si>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</si>
  <si>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</si>
  <si>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</si>
  <si>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</si>
  <si>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</si>
  <si>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</si>
  <si>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</si>
  <si>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</si>
  <si>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</si>
  <si>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</si>
  <si>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</si>
  <si>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</si>
  <si>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</si>
  <si>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</si>
  <si>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</si>
  <si>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</si>
  <si>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</si>
  <si>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</si>
  <si>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</si>
  <si>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</si>
  <si>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</si>
  <si>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</si>
  <si>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</si>
  <si>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</si>
  <si>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</si>
  <si>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</si>
  <si>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</si>
  <si>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</si>
  <si>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</si>
  <si>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</si>
  <si>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</si>
  <si>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</si>
  <si>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</si>
  <si>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</si>
  <si>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</si>
  <si>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</si>
  <si>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</si>
  <si>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</si>
  <si>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</si>
  <si>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</si>
  <si>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</si>
  <si>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</si>
  <si>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</si>
  <si>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</si>
  <si>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</si>
  <si>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</si>
  <si>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</si>
  <si>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</si>
  <si>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</si>
  <si>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</si>
  <si>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</si>
  <si>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</si>
  <si>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</si>
  <si>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</si>
  <si>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</si>
  <si>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</si>
  <si>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</si>
  <si>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</si>
  <si>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</si>
  <si>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</si>
  <si>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</si>
  <si>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</si>
  <si>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</si>
  <si>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</si>
  <si>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</si>
  <si>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</si>
  <si>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</si>
  <si>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</si>
  <si>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</si>
  <si>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</si>
  <si>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</si>
  <si>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</si>
  <si>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</si>
  <si>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</si>
  <si>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</si>
  <si>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</si>
  <si>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</si>
  <si>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</si>
  <si>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</si>
  <si>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</si>
  <si>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</si>
  <si>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</si>
  <si>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</si>
  <si>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</si>
  <si>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</si>
  <si>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</si>
  <si>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</si>
  <si>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</si>
  <si>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</si>
  <si>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</si>
  <si>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</si>
  <si>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</si>
  <si>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</si>
  <si>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</si>
  <si>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</si>
  <si>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</si>
  <si>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</si>
  <si>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</si>
  <si>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</si>
  <si>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</si>
  <si>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</si>
  <si>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</si>
  <si>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</si>
  <si>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</si>
  <si>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</si>
  <si>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</si>
  <si>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</si>
  <si>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</si>
  <si>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</si>
  <si>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</si>
  <si>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</si>
  <si>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</si>
  <si>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</si>
  <si>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</si>
  <si>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</si>
  <si>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</si>
  <si>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</si>
  <si>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</si>
  <si>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</si>
  <si>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</si>
  <si>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</si>
  <si>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</si>
  <si>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</si>
  <si>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</si>
  <si>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</si>
  <si>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</si>
  <si>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</si>
  <si>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</si>
  <si>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</si>
  <si>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</si>
  <si>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</si>
  <si>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</si>
  <si>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</si>
  <si>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</si>
  <si>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</si>
  <si>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</si>
  <si>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</si>
  <si>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</si>
  <si>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</si>
  <si>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</si>
  <si>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</si>
  <si>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</si>
  <si>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</si>
  <si>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</si>
  <si>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</si>
  <si>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</si>
  <si>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</si>
  <si>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</si>
  <si>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</si>
  <si>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</si>
  <si>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</si>
  <si>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</si>
  <si>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</si>
  <si>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</si>
  <si>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</si>
  <si>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</si>
  <si>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</si>
  <si>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</si>
  <si>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</si>
  <si>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</si>
  <si>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</si>
  <si>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</si>
  <si>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</si>
  <si>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</si>
  <si>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</si>
  <si>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</si>
  <si>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</si>
  <si>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</si>
  <si>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</si>
  <si>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</si>
  <si>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</si>
  <si>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</si>
  <si>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</si>
  <si>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</si>
  <si>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</si>
  <si>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</si>
  <si>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</si>
  <si>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</si>
  <si>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</si>
  <si>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</si>
  <si>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</si>
  <si>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</si>
  <si>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</si>
  <si>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</si>
  <si>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</si>
  <si>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</si>
  <si>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</si>
  <si>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</si>
  <si>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</si>
  <si>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</si>
  <si>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</si>
  <si>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</si>
  <si>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</si>
  <si>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</si>
  <si>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</si>
  <si>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</si>
  <si>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</si>
  <si>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</si>
  <si>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</si>
  <si>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</si>
  <si>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</si>
  <si>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</si>
  <si>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</si>
  <si>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</si>
  <si>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</si>
  <si>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</si>
  <si>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</si>
  <si>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</si>
  <si>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</si>
  <si>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</si>
  <si>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</si>
  <si>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</si>
  <si>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</si>
  <si>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</si>
  <si>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</si>
  <si>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</si>
  <si>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</si>
  <si>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</si>
  <si>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</si>
  <si>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</si>
  <si>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</si>
  <si>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</si>
  <si>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</si>
  <si>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</si>
  <si>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</si>
  <si>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</si>
  <si>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</si>
  <si>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</si>
  <si>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</si>
  <si>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</si>
  <si>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</si>
  <si>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</si>
  <si>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</si>
  <si>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</si>
  <si>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</si>
  <si>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</si>
  <si>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</si>
  <si>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</si>
  <si>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</si>
  <si>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</si>
  <si>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</si>
  <si>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</si>
  <si>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</si>
  <si>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</si>
  <si>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</si>
  <si>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</si>
  <si>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</si>
  <si>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</si>
  <si>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</si>
  <si>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</si>
  <si>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</si>
  <si>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</si>
  <si>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</si>
  <si>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</si>
  <si>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</si>
  <si>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</si>
  <si>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</si>
  <si>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</si>
  <si>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</si>
  <si>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</si>
  <si>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</si>
  <si>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</si>
  <si>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</si>
  <si>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</si>
  <si>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</si>
  <si>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</si>
  <si>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</si>
  <si>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</si>
  <si>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</si>
  <si>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</si>
  <si>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</si>
  <si>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</si>
  <si>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</si>
  <si>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</si>
  <si>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</si>
  <si>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</si>
  <si>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</si>
  <si>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</si>
  <si>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</si>
  <si>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</si>
  <si>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</si>
  <si>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</si>
  <si>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</si>
  <si>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</si>
  <si>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</si>
  <si>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</si>
  <si>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</si>
  <si>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</si>
  <si>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</si>
  <si>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</si>
  <si>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</si>
  <si>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</si>
  <si>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</si>
  <si>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</si>
  <si>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</si>
  <si>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</si>
  <si>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</si>
  <si>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</si>
  <si>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</si>
  <si>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</si>
  <si>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</si>
  <si>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</si>
  <si>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</si>
  <si>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</si>
  <si>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</si>
  <si>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</si>
  <si>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</si>
  <si>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</si>
  <si>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</si>
  <si>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</si>
  <si>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</si>
  <si>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</si>
  <si>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</si>
  <si>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</si>
  <si>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</si>
  <si>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</si>
  <si>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</si>
  <si>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</si>
  <si>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</si>
  <si>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</si>
  <si>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</si>
  <si>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</si>
  <si>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</si>
  <si>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</si>
  <si>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</si>
  <si>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</si>
  <si>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</si>
  <si>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</si>
  <si>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</si>
  <si>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</si>
  <si>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</si>
  <si>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</si>
  <si>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</si>
  <si>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</si>
  <si>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</si>
  <si>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</si>
  <si>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</si>
  <si>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</si>
  <si>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</si>
  <si>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</si>
  <si>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</si>
  <si>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</si>
  <si>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</si>
  <si>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</si>
  <si>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</si>
  <si>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</si>
  <si>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</si>
  <si>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</si>
  <si>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</si>
  <si>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</si>
  <si>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</si>
  <si>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</si>
  <si>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</si>
  <si>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</si>
  <si>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</si>
  <si>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</si>
  <si>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</si>
  <si>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</si>
  <si>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</si>
  <si>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</si>
  <si>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</si>
  <si>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</si>
  <si>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</si>
  <si>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</si>
  <si>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</si>
  <si>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</si>
  <si>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</si>
  <si>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</si>
  <si>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</si>
  <si>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</si>
  <si>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</si>
  <si>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</si>
  <si>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</si>
  <si>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</si>
  <si>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</si>
  <si>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</si>
  <si>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</si>
  <si>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</si>
  <si>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</si>
  <si>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</si>
  <si>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</si>
  <si>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</si>
  <si>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</si>
  <si>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</si>
  <si>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</si>
  <si>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</si>
  <si>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</si>
  <si>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</si>
  <si>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</si>
  <si>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</si>
  <si>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</si>
  <si>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</si>
  <si>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</si>
  <si>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</si>
  <si>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</si>
  <si>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</si>
  <si>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</si>
  <si>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</si>
  <si>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</si>
  <si>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</si>
  <si>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</si>
  <si>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</si>
  <si>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</si>
  <si>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</si>
  <si>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</si>
  <si>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</si>
  <si>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</si>
  <si>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</si>
  <si>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</si>
  <si>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</si>
  <si>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</si>
  <si>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</si>
  <si>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</si>
  <si>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</si>
  <si>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</si>
  <si>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</si>
  <si>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</si>
  <si>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</si>
  <si>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</si>
  <si>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</si>
  <si>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</si>
  <si>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</si>
  <si>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</si>
  <si>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</si>
  <si>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</si>
  <si>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</si>
  <si>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</si>
  <si>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</si>
  <si>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</si>
  <si>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</si>
  <si>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</si>
  <si>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</si>
  <si>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</si>
  <si>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</si>
  <si>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</si>
  <si>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</si>
  <si>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</si>
  <si>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</si>
  <si>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</si>
  <si>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</si>
  <si>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</si>
  <si>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</si>
  <si>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</si>
  <si>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</si>
  <si>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</si>
  <si>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</si>
  <si>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</si>
  <si>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</si>
  <si>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</si>
  <si>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</si>
  <si>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</si>
  <si>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</si>
  <si>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</si>
  <si>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</si>
  <si>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</si>
  <si>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</si>
  <si>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</si>
  <si>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</si>
  <si>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</si>
  <si>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</si>
  <si>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</si>
  <si>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</si>
  <si>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</si>
  <si>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</si>
  <si>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</si>
  <si>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</si>
  <si>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</si>
  <si>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</si>
  <si>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</si>
  <si>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</si>
  <si>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</si>
  <si>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</si>
  <si>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</si>
  <si>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</si>
  <si>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</si>
  <si>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</si>
  <si>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</si>
  <si>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</si>
  <si>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</si>
  <si>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</si>
  <si>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</si>
  <si>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</si>
  <si>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</si>
  <si>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</si>
  <si>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</si>
  <si>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</si>
  <si>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</si>
  <si>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</si>
  <si>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</si>
  <si>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</si>
  <si>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</si>
  <si>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</si>
  <si>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</si>
  <si>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</si>
  <si>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</si>
  <si>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</si>
  <si>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</si>
  <si>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</si>
  <si>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</si>
  <si>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</si>
  <si>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</si>
  <si>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</si>
  <si>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</si>
  <si>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</si>
  <si>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</si>
  <si>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</si>
  <si>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</si>
  <si>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</si>
  <si>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</si>
  <si>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</si>
  <si>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</si>
  <si>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</si>
  <si>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</si>
  <si>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</si>
  <si>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</si>
  <si>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</si>
  <si>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</si>
  <si>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</si>
  <si>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</si>
  <si>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</si>
  <si>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</si>
  <si>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</si>
  <si>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</si>
  <si>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</si>
  <si>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</si>
  <si>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</si>
  <si>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</si>
  <si>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</si>
  <si>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</si>
  <si>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</si>
  <si>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</si>
  <si>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</si>
  <si>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</si>
  <si>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</si>
  <si>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</si>
  <si>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</si>
  <si>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</si>
  <si>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</si>
  <si>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</si>
  <si>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</si>
  <si>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</si>
  <si>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</si>
  <si>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</si>
  <si>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</si>
  <si>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</si>
  <si>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</si>
  <si>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</si>
  <si>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</si>
  <si>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</si>
  <si>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</si>
  <si>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</si>
  <si>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</si>
  <si>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</si>
  <si>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</si>
  <si>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</si>
  <si>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</si>
  <si>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</si>
  <si>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</si>
  <si>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</si>
  <si>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</si>
  <si>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</si>
  <si>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</si>
  <si>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</si>
  <si>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</si>
  <si>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</si>
  <si>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</si>
  <si>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</si>
  <si>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</si>
  <si>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</si>
  <si>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</si>
  <si>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</si>
  <si>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</si>
  <si>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</si>
  <si>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</si>
  <si>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</si>
  <si>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</si>
  <si>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</si>
  <si>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</si>
  <si>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</si>
  <si>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</si>
  <si>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</si>
  <si>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</si>
  <si>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</si>
  <si>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</si>
  <si>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</si>
  <si>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</si>
  <si>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</si>
  <si>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</si>
  <si>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</si>
  <si>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</si>
  <si>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</si>
  <si>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</si>
  <si>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</si>
  <si>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</si>
  <si>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</si>
  <si>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</si>
  <si>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</si>
  <si>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</si>
  <si>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</si>
  <si>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</si>
  <si>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</si>
  <si>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</si>
  <si>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</si>
  <si>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</si>
  <si>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</si>
  <si>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</si>
  <si>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</si>
  <si>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</si>
  <si>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</si>
  <si>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</si>
  <si>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</si>
  <si>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</si>
  <si>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</si>
  <si>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</si>
  <si>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</si>
  <si>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</si>
  <si>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</si>
  <si>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</si>
  <si>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</si>
  <si>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</si>
  <si>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</si>
  <si>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</si>
  <si>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</si>
  <si>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</si>
  <si>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</si>
  <si>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</si>
  <si>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</si>
  <si>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</si>
  <si>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</si>
  <si>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</si>
  <si>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</si>
  <si>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</si>
  <si>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</si>
  <si>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</si>
  <si>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</si>
  <si>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</si>
  <si>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</si>
  <si>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</si>
  <si>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</si>
  <si>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</si>
  <si>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</si>
  <si>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</si>
  <si>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</si>
  <si>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</si>
  <si>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</si>
  <si>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</si>
  <si>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</si>
  <si>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</si>
  <si>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</si>
  <si>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</si>
  <si>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</si>
  <si>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</si>
  <si>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</si>
  <si>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</si>
  <si>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</si>
  <si>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</si>
  <si>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</si>
  <si>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</si>
  <si>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</si>
  <si>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</si>
  <si>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</si>
  <si>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</si>
  <si>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</si>
  <si>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</si>
  <si>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</si>
  <si>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</si>
  <si>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</si>
  <si>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</si>
  <si>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</si>
  <si>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</si>
  <si>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</si>
  <si>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</si>
  <si>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</si>
  <si>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</si>
  <si>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</si>
  <si>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</si>
  <si>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</si>
  <si>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</si>
  <si>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</si>
  <si>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</si>
  <si>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</si>
  <si>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</si>
  <si>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</si>
  <si>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</si>
  <si>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</si>
  <si>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</si>
  <si>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</si>
  <si>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</si>
  <si>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</si>
  <si>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</si>
  <si>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</si>
  <si>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</si>
  <si>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</si>
  <si>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</si>
  <si>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</si>
  <si>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</si>
  <si>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</si>
  <si>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</si>
  <si>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</si>
  <si>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</si>
  <si>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</si>
  <si>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</si>
  <si>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</si>
  <si>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</si>
  <si>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</si>
  <si>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</si>
  <si>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</si>
  <si>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</si>
  <si>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</si>
  <si>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</si>
  <si>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</si>
  <si>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</si>
  <si>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</si>
  <si>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</si>
  <si>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</si>
  <si>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</si>
  <si>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</si>
  <si>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</si>
  <si>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</si>
  <si>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</si>
  <si>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</si>
  <si>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</si>
  <si>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</si>
  <si>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</si>
  <si>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</si>
  <si>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</si>
  <si>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</si>
  <si>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</si>
  <si>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</si>
  <si>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</si>
  <si>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</si>
  <si>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</si>
  <si>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</si>
  <si>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</si>
  <si>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</si>
  <si>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</si>
  <si>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</si>
  <si>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</si>
  <si>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</si>
  <si>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</si>
  <si>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</si>
  <si>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</si>
  <si>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</si>
  <si>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</si>
  <si>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</si>
  <si>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</si>
  <si>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</si>
  <si>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</si>
  <si>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</si>
  <si>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</si>
  <si>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</si>
  <si>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</si>
  <si>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</si>
  <si>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</si>
  <si>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</si>
  <si>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</si>
  <si>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</si>
  <si>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</si>
  <si>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</si>
  <si>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</si>
  <si>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</si>
  <si>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</si>
  <si>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</si>
  <si>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</si>
  <si>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</si>
  <si>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</si>
  <si>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</si>
  <si>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</si>
  <si>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</si>
  <si>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</si>
  <si>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</si>
  <si>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</si>
  <si>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</si>
  <si>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</si>
  <si>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</si>
  <si>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</si>
  <si>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</si>
  <si>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</si>
  <si>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</si>
  <si>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</si>
  <si>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</si>
  <si>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</si>
  <si>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</si>
  <si>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</si>
  <si>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</si>
  <si>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</si>
  <si>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</si>
  <si>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</si>
  <si>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</si>
  <si>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</si>
  <si>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</si>
  <si>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</si>
  <si>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</si>
  <si>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</si>
  <si>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</si>
  <si>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</si>
  <si>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</si>
  <si>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</si>
  <si>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</si>
  <si>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</si>
  <si>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</si>
  <si>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</si>
  <si>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</si>
  <si>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</si>
  <si>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</si>
  <si>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</si>
  <si>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</si>
  <si>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</si>
  <si>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</si>
  <si>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</si>
  <si>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</si>
  <si>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</si>
  <si>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</si>
  <si>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</si>
  <si>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</si>
  <si>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</si>
  <si>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</si>
  <si>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</si>
  <si>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</si>
  <si>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</si>
  <si>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</si>
  <si>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</si>
  <si>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</si>
  <si>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</si>
  <si>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</si>
  <si>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</si>
  <si>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</si>
  <si>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</si>
  <si>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</si>
  <si>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</si>
  <si>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</si>
  <si>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</si>
  <si>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</si>
  <si>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</si>
  <si>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</si>
  <si>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</si>
  <si>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</si>
  <si>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</si>
  <si>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</si>
  <si>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</si>
  <si>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</si>
  <si>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</si>
  <si>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</si>
  <si>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</si>
  <si>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</si>
  <si>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</si>
  <si>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</si>
  <si>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</si>
  <si>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</si>
  <si>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</si>
  <si>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</si>
  <si>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</si>
  <si>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</si>
  <si>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</si>
  <si>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</si>
  <si>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</si>
  <si>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</si>
  <si>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</si>
  <si>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</si>
  <si>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</si>
  <si>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</si>
  <si>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</si>
  <si>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</si>
  <si>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</si>
  <si>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</si>
  <si>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</si>
  <si>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</si>
  <si>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</si>
  <si>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</si>
  <si>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</si>
  <si>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</si>
  <si>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</si>
  <si>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</si>
  <si>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</si>
  <si>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</si>
  <si>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</si>
  <si>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</si>
  <si>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</si>
  <si>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</si>
  <si>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</si>
  <si>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</si>
  <si>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</si>
  <si>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</si>
  <si>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</si>
  <si>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</si>
  <si>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</si>
  <si>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</si>
  <si>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</si>
  <si>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</si>
  <si>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</si>
  <si>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</si>
  <si>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</si>
  <si>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</si>
  <si>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</si>
  <si>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</si>
  <si>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</si>
  <si>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</si>
  <si>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</si>
  <si>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</si>
  <si>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</si>
  <si>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</si>
  <si>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</si>
  <si>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</si>
  <si>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</si>
  <si>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</si>
  <si>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</si>
  <si>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</si>
  <si>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</si>
  <si>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</si>
  <si>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</si>
  <si>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</si>
  <si>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</si>
  <si>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</si>
  <si>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</si>
  <si>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</si>
  <si>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</si>
  <si>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</si>
  <si>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</si>
  <si>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</si>
  <si>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</si>
  <si>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</si>
  <si>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</si>
  <si>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</si>
  <si>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</si>
  <si>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</si>
  <si>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</si>
  <si>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</si>
  <si>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</si>
  <si>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</si>
  <si>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</si>
  <si>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</si>
  <si>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</si>
  <si>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</si>
  <si>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</si>
  <si>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</si>
  <si>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</si>
  <si>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</si>
  <si>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</si>
  <si>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</si>
  <si>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</si>
  <si>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</si>
  <si>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</si>
  <si>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</si>
  <si>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</si>
  <si>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</si>
  <si>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</si>
  <si>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</si>
  <si>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</si>
  <si>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</si>
  <si>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</si>
  <si>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</si>
  <si>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</si>
  <si>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</si>
  <si>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</si>
  <si>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</si>
  <si>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</si>
  <si>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</si>
  <si>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</si>
  <si>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</si>
  <si>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</si>
  <si>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</si>
  <si>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</si>
  <si>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</si>
  <si>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</si>
  <si>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</si>
  <si>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</si>
  <si>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</si>
  <si>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</si>
  <si>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</si>
  <si>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</si>
  <si>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</si>
  <si>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</si>
  <si>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</si>
  <si>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</si>
  <si>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</si>
  <si>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</si>
  <si>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</si>
  <si>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</si>
  <si>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</si>
  <si>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</si>
  <si>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</si>
  <si>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</si>
  <si>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</si>
  <si>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</si>
  <si>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</si>
  <si>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</si>
  <si>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</si>
  <si>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</si>
  <si>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</si>
  <si>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</si>
  <si>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</si>
  <si>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</si>
  <si>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</si>
  <si>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</si>
  <si>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</si>
  <si>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</si>
  <si>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</si>
  <si>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</si>
  <si>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</si>
  <si>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</si>
  <si>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</si>
  <si>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</si>
  <si>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</si>
  <si>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</si>
  <si>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</si>
  <si>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</si>
  <si>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</si>
  <si>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</si>
  <si>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</si>
  <si>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</si>
  <si>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</si>
  <si>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</si>
  <si>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</si>
  <si>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</si>
  <si>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</si>
  <si>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</si>
  <si>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</si>
  <si>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</si>
  <si>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</si>
  <si>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</si>
  <si>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</si>
  <si>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</si>
  <si>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</si>
  <si>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</si>
  <si>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</si>
  <si>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</si>
  <si>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</si>
  <si>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</si>
  <si>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</si>
  <si>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</si>
  <si>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</si>
  <si>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</si>
  <si>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</si>
  <si>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</si>
  <si>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</si>
  <si>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</si>
  <si>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</si>
  <si>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</si>
  <si>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</si>
  <si>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</si>
  <si>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</si>
  <si>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</si>
  <si>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</si>
  <si>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</si>
  <si>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</si>
  <si>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</si>
  <si>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</si>
  <si>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</si>
  <si>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</si>
  <si>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</si>
  <si>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</si>
  <si>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</si>
  <si>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</si>
  <si>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</si>
  <si>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</si>
  <si>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</si>
  <si>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</si>
  <si>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</si>
  <si>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</si>
  <si>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</si>
  <si>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</si>
  <si>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</si>
  <si>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</si>
  <si>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</si>
  <si>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</si>
  <si>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</si>
  <si>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</si>
  <si>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</si>
  <si>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</si>
  <si>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</si>
  <si>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</si>
  <si>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</si>
  <si>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</si>
  <si>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</si>
  <si>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</si>
  <si>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</si>
  <si>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</si>
  <si>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</si>
  <si>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</si>
  <si>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</si>
  <si>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</si>
  <si>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</si>
  <si>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</si>
  <si>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</si>
  <si>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</si>
  <si>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</si>
  <si>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</si>
  <si>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</si>
  <si>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</si>
  <si>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</si>
  <si>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</si>
  <si>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</si>
  <si>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</si>
  <si>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</si>
  <si>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</si>
  <si>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</si>
  <si>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</si>
  <si>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</si>
  <si>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</si>
  <si>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</si>
  <si>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</si>
  <si>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</si>
  <si>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</si>
  <si>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</si>
  <si>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</si>
  <si>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</si>
  <si>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</si>
  <si>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</si>
  <si>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</si>
  <si>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</si>
  <si>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</si>
  <si>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</si>
  <si>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</si>
  <si>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</si>
  <si>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</si>
  <si>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</si>
  <si>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</si>
  <si>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</si>
  <si>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</si>
  <si>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</si>
  <si>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</si>
  <si>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</si>
  <si>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</si>
  <si>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</si>
  <si>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</si>
  <si>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</si>
  <si>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</si>
  <si>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</si>
  <si>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</si>
  <si>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</si>
  <si>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</si>
  <si>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</si>
  <si>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</si>
  <si>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</si>
  <si>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</si>
  <si>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</si>
  <si>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</si>
  <si>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</si>
  <si>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</si>
  <si>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</si>
  <si>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</si>
  <si>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</si>
  <si>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</si>
  <si>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</si>
  <si>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</si>
  <si>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</si>
  <si>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</si>
  <si>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</si>
  <si>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</si>
  <si>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</si>
  <si>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</si>
  <si>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</si>
  <si>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</si>
  <si>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</si>
  <si>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</si>
  <si>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</si>
  <si>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</si>
  <si>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</si>
  <si>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</si>
  <si>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</si>
  <si>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</si>
  <si>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</si>
  <si>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</si>
  <si>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</si>
  <si>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</si>
  <si>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</si>
  <si>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</si>
  <si>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</si>
  <si>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</si>
  <si>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</si>
  <si>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</si>
  <si>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</si>
  <si>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</si>
  <si>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</si>
  <si>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</si>
  <si>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</si>
  <si>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</si>
  <si>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</si>
  <si>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</si>
  <si>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</si>
  <si>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</si>
  <si>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</si>
  <si>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</si>
  <si>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</si>
  <si>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</si>
  <si>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</si>
  <si>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</si>
  <si>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</si>
  <si>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</si>
  <si>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</si>
  <si>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</si>
  <si>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</si>
  <si>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</si>
  <si>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</si>
  <si>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</si>
  <si>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</si>
  <si>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</si>
  <si>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</si>
  <si>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</si>
  <si>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</si>
  <si>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</si>
  <si>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</si>
  <si>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</si>
  <si>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</si>
  <si>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</si>
  <si>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</si>
  <si>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</si>
  <si>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</si>
  <si>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</si>
  <si>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</si>
  <si>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</si>
  <si>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</si>
  <si>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</si>
  <si>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</si>
  <si>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</si>
  <si>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</si>
  <si>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</si>
  <si>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</si>
  <si>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</si>
  <si>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</si>
  <si>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</si>
  <si>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</si>
  <si>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</si>
  <si>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</si>
  <si>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</si>
  <si>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</si>
  <si>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</si>
  <si>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</si>
  <si>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</si>
  <si>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</si>
  <si>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</si>
  <si>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</si>
  <si>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</si>
  <si>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</si>
  <si>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</si>
  <si>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</si>
  <si>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</si>
  <si>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</si>
  <si>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</si>
  <si>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</si>
  <si>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</si>
  <si>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</si>
  <si>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</si>
  <si>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</si>
  <si>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</si>
  <si>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</si>
  <si>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</si>
  <si>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</si>
  <si>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</si>
  <si>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</si>
  <si>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</si>
  <si>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</si>
  <si>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</si>
  <si>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</si>
  <si>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</si>
  <si>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</si>
  <si>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</si>
  <si>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</si>
  <si>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</si>
  <si>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</si>
  <si>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</si>
  <si>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</si>
  <si>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</si>
  <si>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</si>
  <si>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</si>
  <si>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</si>
  <si>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</si>
  <si>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</si>
  <si>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</si>
  <si>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</si>
  <si>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</si>
  <si>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</si>
  <si>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</si>
  <si>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</si>
  <si>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</si>
  <si>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</si>
  <si>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</si>
  <si>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</si>
  <si>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</si>
  <si>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</si>
  <si>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</si>
  <si>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</si>
  <si>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</si>
  <si>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</si>
  <si>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</si>
  <si>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</si>
  <si>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</si>
  <si>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</si>
  <si>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</si>
  <si>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</si>
  <si>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</si>
  <si>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</si>
  <si>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</si>
  <si>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</si>
  <si>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</si>
  <si>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</si>
  <si>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</si>
  <si>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</si>
  <si>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</si>
  <si>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</si>
  <si>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</si>
  <si>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</si>
  <si>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</si>
  <si>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</si>
  <si>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</si>
  <si>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</si>
  <si>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</si>
  <si>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</si>
  <si>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</si>
  <si>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</si>
  <si>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</si>
  <si>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</si>
  <si>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</si>
  <si>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</si>
  <si>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</si>
  <si>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</si>
  <si>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</si>
  <si>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</si>
  <si>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</si>
  <si>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</si>
  <si>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</si>
  <si>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</si>
  <si>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</si>
  <si>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</si>
  <si>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</si>
  <si>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</si>
  <si>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</si>
  <si>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</si>
  <si>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</si>
  <si>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</si>
  <si>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</si>
  <si>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</si>
  <si>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</si>
  <si>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</si>
  <si>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</si>
  <si>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</si>
  <si>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</si>
  <si>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</si>
  <si>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</si>
  <si>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</si>
  <si>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</si>
  <si>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</si>
  <si>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</si>
  <si>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</si>
  <si>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</si>
  <si>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</si>
  <si>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</si>
  <si>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</si>
  <si>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</si>
  <si>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</si>
  <si>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</si>
  <si>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</si>
  <si>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</si>
  <si>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</si>
  <si>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</si>
  <si>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</si>
  <si>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</si>
  <si>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</si>
  <si>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</si>
  <si>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</si>
  <si>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</si>
  <si>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</si>
  <si>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</si>
  <si>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</si>
  <si>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</si>
  <si>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</si>
  <si>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</si>
  <si>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</si>
  <si>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</si>
  <si>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</si>
  <si>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</si>
  <si>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</si>
  <si>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</si>
  <si>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</si>
  <si>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</si>
  <si>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</si>
  <si>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</si>
  <si>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</si>
  <si>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</si>
  <si>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</si>
  <si>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</si>
  <si>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</si>
  <si>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</si>
  <si>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</si>
  <si>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</si>
  <si>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</si>
  <si>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</si>
  <si>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</si>
  <si>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</si>
  <si>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</si>
  <si>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</si>
  <si>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</si>
  <si>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</si>
  <si>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</si>
  <si>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</si>
  <si>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</si>
  <si>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</si>
  <si>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</si>
  <si>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</si>
  <si>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</si>
  <si>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</si>
  <si>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</si>
  <si>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</si>
  <si>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</si>
  <si>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</si>
  <si>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</si>
  <si>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</si>
  <si>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</si>
  <si>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</si>
  <si>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</si>
  <si>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</si>
  <si>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</si>
  <si>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</si>
  <si>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</si>
  <si>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</si>
  <si>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</si>
  <si>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</si>
  <si>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</si>
  <si>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</si>
  <si>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</si>
  <si>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</si>
  <si>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</si>
  <si>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</si>
  <si>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</si>
  <si>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</si>
  <si>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</si>
  <si>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</si>
  <si>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</si>
  <si>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</si>
  <si>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</si>
  <si>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</si>
  <si>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</si>
  <si>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</si>
  <si>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</si>
  <si>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</si>
  <si>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</si>
  <si>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</si>
  <si>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</si>
  <si>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</si>
  <si>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</si>
  <si>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</si>
  <si>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</si>
  <si>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</si>
  <si>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</si>
  <si>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</si>
  <si>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</si>
  <si>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</si>
  <si>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</si>
  <si>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</si>
  <si>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</si>
  <si>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</si>
  <si>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</si>
  <si>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</si>
  <si>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</si>
  <si>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</si>
  <si>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</si>
  <si>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</si>
  <si>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</si>
  <si>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</si>
  <si>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</si>
  <si>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</si>
  <si>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</si>
  <si>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</si>
  <si>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</si>
  <si>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</si>
  <si>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</si>
  <si>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</si>
  <si>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</si>
  <si>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</si>
  <si>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</si>
  <si>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</si>
  <si>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</si>
  <si>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</si>
  <si>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</si>
  <si>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</si>
  <si>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</si>
  <si>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</si>
  <si>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</si>
  <si>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</si>
  <si>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</si>
  <si>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</si>
  <si>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</si>
  <si>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</si>
  <si>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</si>
  <si>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</si>
  <si>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</si>
  <si>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</si>
  <si>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</si>
  <si>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</si>
  <si>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</si>
  <si>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</si>
  <si>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</si>
  <si>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</si>
  <si>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</si>
  <si>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</si>
  <si>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</si>
  <si>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</si>
  <si>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</si>
  <si>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</si>
  <si>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</si>
  <si>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</si>
  <si>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</si>
  <si>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</si>
  <si>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</si>
  <si>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</si>
  <si>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</si>
  <si>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</si>
  <si>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</si>
  <si>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</si>
  <si>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</si>
  <si>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</si>
  <si>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</si>
  <si>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</si>
  <si>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</si>
  <si>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</si>
  <si>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</si>
  <si>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</si>
  <si>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</si>
  <si>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</si>
  <si>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</si>
  <si>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</si>
  <si>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</si>
  <si>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</si>
  <si>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</si>
  <si>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</si>
  <si>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</si>
  <si>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</si>
  <si>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</si>
  <si>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</si>
  <si>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</si>
  <si>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</si>
  <si>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</si>
  <si>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</si>
  <si>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</si>
  <si>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</si>
  <si>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</si>
  <si>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</si>
  <si>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</si>
  <si>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</si>
  <si>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</si>
  <si>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</si>
  <si>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</si>
  <si>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</si>
  <si>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</si>
  <si>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</si>
  <si>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</si>
  <si>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</si>
  <si>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</si>
  <si>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</si>
  <si>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</si>
  <si>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</si>
  <si>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</si>
  <si>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</si>
  <si>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</si>
  <si>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</si>
  <si>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</si>
  <si>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</si>
  <si>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</si>
  <si>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</si>
  <si>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</si>
  <si>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</si>
  <si>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</si>
  <si>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</si>
  <si>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</si>
  <si>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</si>
  <si>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</si>
  <si>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</si>
  <si>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</si>
  <si>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</si>
  <si>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</si>
  <si>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</si>
  <si>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</si>
  <si>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</si>
  <si>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</si>
  <si>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</si>
  <si>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</si>
  <si>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</si>
  <si>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</si>
  <si>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</si>
  <si>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</si>
  <si>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</si>
  <si>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</si>
  <si>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</si>
  <si>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</si>
  <si>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</si>
  <si>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</si>
  <si>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</si>
  <si>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</si>
  <si>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</si>
  <si>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</si>
  <si>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</si>
  <si>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</si>
  <si>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</si>
  <si>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</si>
  <si>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</si>
  <si>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</si>
  <si>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</si>
  <si>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</si>
  <si>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</si>
  <si>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</si>
  <si>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</si>
  <si>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</si>
  <si>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</si>
  <si>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</si>
  <si>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</si>
  <si>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</si>
  <si>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</si>
  <si>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</si>
  <si>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</si>
  <si>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</si>
  <si>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</si>
  <si>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</si>
  <si>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</si>
  <si>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</si>
  <si>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</si>
  <si>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</si>
  <si>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</si>
  <si>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</si>
  <si>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</si>
  <si>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</si>
  <si>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</si>
  <si>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</si>
  <si>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</si>
  <si>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</si>
  <si>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</si>
  <si>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</si>
  <si>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</si>
  <si>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</si>
  <si>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</si>
  <si>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</si>
  <si>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</si>
  <si>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</si>
  <si>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</si>
  <si>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</si>
  <si>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</si>
  <si>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</si>
  <si>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</si>
  <si>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</si>
  <si>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</si>
  <si>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</si>
  <si>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</si>
  <si>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</si>
  <si>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</si>
  <si>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</si>
  <si>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</si>
  <si>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</si>
  <si>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</si>
  <si>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</si>
  <si>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</si>
  <si>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</si>
  <si>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</si>
  <si>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</si>
  <si>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</si>
  <si>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</si>
  <si>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</si>
  <si>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</si>
  <si>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</si>
  <si>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</si>
  <si>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</si>
  <si>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</si>
  <si>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</si>
  <si>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</si>
  <si>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</si>
  <si>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</si>
  <si>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</si>
  <si>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</si>
  <si>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</si>
  <si>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</si>
  <si>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</si>
  <si>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</si>
  <si>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</si>
  <si>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</si>
  <si>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</si>
  <si>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</si>
  <si>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</si>
  <si>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</si>
  <si>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</si>
  <si>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</si>
  <si>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</si>
  <si>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</si>
  <si>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</si>
  <si>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</si>
  <si>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</si>
  <si>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</si>
  <si>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</si>
  <si>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</si>
  <si>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</si>
  <si>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</si>
  <si>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</si>
  <si>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</si>
  <si>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</si>
  <si>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</si>
  <si>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</si>
  <si>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</si>
  <si>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</si>
  <si>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</si>
  <si>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</si>
  <si>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</si>
  <si>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</si>
  <si>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</si>
  <si>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</si>
  <si>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</si>
  <si>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</si>
  <si>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</si>
  <si>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</si>
  <si>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</si>
  <si>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</si>
  <si>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</si>
  <si>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</si>
  <si>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</si>
  <si>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</si>
  <si>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</si>
  <si>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</si>
  <si>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</si>
  <si>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</si>
  <si>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</si>
  <si>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</si>
  <si>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</si>
  <si>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</si>
  <si>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</si>
  <si>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</si>
  <si>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</si>
  <si>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</si>
  <si>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</si>
  <si>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</si>
  <si>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</si>
  <si>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</si>
  <si>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</si>
  <si>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</si>
  <si>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</si>
  <si>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</si>
  <si>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</si>
  <si>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</si>
  <si>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</si>
  <si>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</si>
  <si>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</si>
  <si>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</si>
  <si>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</si>
  <si>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</si>
  <si>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</si>
  <si>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</si>
  <si>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</si>
  <si>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</si>
  <si>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</si>
  <si>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</si>
  <si>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</si>
  <si>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</si>
  <si>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</si>
  <si>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</si>
  <si>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</si>
  <si>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</si>
  <si>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</si>
  <si>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</si>
  <si>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</si>
  <si>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</si>
  <si>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</si>
  <si>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</si>
  <si>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</si>
  <si>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</si>
  <si>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</si>
  <si>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</si>
  <si>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</si>
  <si>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</si>
  <si>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</si>
  <si>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</si>
  <si>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</si>
  <si>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</si>
  <si>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</si>
  <si>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</si>
  <si>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</si>
  <si>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</si>
  <si>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</si>
  <si>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</si>
  <si>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</si>
  <si>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</si>
  <si>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</si>
  <si>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</si>
  <si>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</si>
  <si>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</si>
  <si>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</si>
  <si>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</si>
  <si>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</si>
  <si>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</si>
  <si>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</si>
  <si>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</si>
  <si>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</si>
  <si>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</si>
  <si>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</si>
  <si>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</si>
  <si>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</si>
  <si>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</si>
  <si>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</si>
  <si>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</si>
  <si>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</si>
  <si>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</si>
  <si>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</si>
  <si>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</si>
  <si>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</si>
  <si>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</si>
  <si>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</si>
  <si>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</si>
  <si>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</si>
  <si>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</si>
  <si>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</si>
  <si>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</si>
  <si>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</si>
  <si>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</si>
  <si>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</si>
  <si>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</si>
  <si>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</si>
  <si>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</si>
  <si>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</si>
  <si>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</si>
  <si>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</si>
  <si>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</si>
  <si>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</si>
  <si>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</si>
  <si>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</si>
  <si>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</si>
  <si>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</si>
  <si>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</si>
  <si>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</si>
  <si>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</si>
  <si>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</si>
  <si>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</si>
  <si>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</si>
  <si>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</si>
  <si>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</si>
  <si>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</si>
  <si>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</si>
  <si>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</si>
  <si>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</si>
  <si>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</si>
  <si>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</si>
  <si>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</si>
  <si>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</si>
  <si>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</si>
  <si>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</si>
  <si>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</si>
  <si>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</si>
  <si>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</si>
  <si>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</si>
  <si>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</si>
  <si>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</si>
  <si>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</si>
  <si>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</si>
  <si>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</si>
  <si>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</si>
  <si>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</si>
  <si>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</si>
  <si>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</si>
  <si>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</si>
  <si>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</si>
  <si>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</si>
  <si>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</si>
  <si>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</si>
  <si>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</si>
  <si>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</si>
  <si>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</si>
  <si>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</si>
  <si>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</si>
  <si>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</si>
  <si>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</si>
  <si>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</si>
  <si>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</si>
  <si>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</si>
  <si>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</si>
  <si>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</si>
  <si>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</si>
  <si>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</si>
  <si>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</si>
  <si>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</si>
  <si>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</si>
  <si>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</si>
  <si>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</si>
  <si>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</si>
  <si>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</si>
  <si>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</si>
  <si>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</si>
  <si>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</si>
  <si>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</si>
  <si>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</si>
  <si>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</si>
  <si>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</si>
  <si>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</si>
  <si>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</si>
  <si>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</si>
  <si>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</si>
  <si>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</si>
  <si>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</si>
  <si>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</si>
  <si>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</si>
  <si>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</si>
  <si>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</si>
  <si>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</si>
  <si>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</si>
  <si>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</si>
  <si>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</si>
  <si>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</si>
  <si>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</si>
  <si>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</si>
  <si>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</si>
  <si>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</si>
  <si>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</si>
  <si>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</si>
  <si>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</si>
  <si>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</si>
  <si>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</si>
  <si>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</si>
  <si>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</si>
  <si>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</si>
  <si>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</si>
  <si>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</si>
  <si>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</si>
  <si>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</si>
  <si>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</si>
  <si>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</si>
  <si>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</si>
  <si>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</si>
  <si>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</si>
  <si>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</si>
  <si>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</si>
  <si>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</si>
  <si>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</si>
  <si>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</si>
  <si>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</si>
  <si>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</si>
  <si>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</si>
  <si>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</si>
  <si>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</si>
  <si>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</si>
  <si>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</si>
  <si>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</si>
  <si>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</si>
  <si>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</si>
  <si>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</si>
  <si>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</si>
  <si>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</si>
  <si>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</si>
  <si>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</si>
  <si>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</si>
  <si>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</si>
  <si>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</si>
  <si>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</si>
  <si>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</si>
  <si>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</si>
  <si>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</si>
  <si>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</si>
  <si>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</si>
  <si>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</si>
  <si>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</si>
  <si>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</si>
  <si>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</si>
  <si>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</si>
  <si>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</si>
  <si>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</si>
  <si>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</si>
  <si>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</si>
  <si>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</si>
  <si>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</si>
  <si>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</si>
  <si>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</si>
  <si>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</si>
  <si>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</si>
  <si>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</si>
  <si>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</si>
  <si>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</si>
  <si>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</si>
  <si>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</si>
  <si>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</si>
  <si>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</si>
  <si>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</si>
  <si>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</si>
  <si>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</si>
  <si>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</si>
  <si>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</si>
  <si>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</si>
  <si>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</si>
  <si>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</si>
  <si>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</si>
  <si>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</si>
  <si>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</si>
  <si>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</si>
  <si>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</si>
  <si>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</si>
  <si>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</si>
  <si>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</si>
  <si>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</si>
  <si>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</si>
  <si>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</si>
  <si>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</si>
  <si>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</si>
  <si>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</si>
  <si>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</si>
  <si>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</si>
  <si>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</si>
  <si>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</si>
  <si>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</si>
  <si>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</si>
  <si>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</si>
  <si>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</si>
  <si>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</si>
  <si>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</si>
  <si>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</si>
  <si>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</si>
  <si>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</si>
  <si>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</si>
  <si>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</si>
  <si>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</si>
  <si>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</si>
  <si>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</si>
  <si>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</si>
  <si>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</si>
  <si>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</si>
  <si>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</si>
  <si>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</si>
  <si>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</si>
  <si>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</si>
  <si>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</si>
  <si>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</si>
  <si>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</si>
  <si>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</si>
  <si>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</si>
  <si>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</si>
  <si>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</si>
  <si>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</si>
  <si>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</si>
  <si>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</si>
  <si>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</si>
  <si>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</si>
  <si>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</si>
  <si>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</si>
  <si>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</si>
  <si>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</si>
  <si>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</si>
  <si>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</si>
  <si>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</si>
  <si>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</si>
  <si>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</si>
  <si>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</si>
  <si>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</si>
  <si>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</si>
  <si>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</si>
  <si>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</si>
  <si>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</si>
  <si>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</si>
  <si>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</si>
  <si>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</si>
  <si>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</si>
  <si>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</si>
  <si>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</si>
  <si>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</si>
  <si>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</si>
  <si>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</si>
  <si>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</si>
  <si>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</si>
  <si>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</si>
  <si>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</si>
  <si>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</si>
  <si>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</si>
  <si>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</si>
  <si>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</si>
  <si>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</si>
  <si>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</si>
  <si>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</si>
  <si>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</si>
  <si>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</si>
  <si>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</si>
  <si>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</si>
  <si>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</si>
  <si>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</si>
  <si>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</si>
  <si>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</si>
  <si>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</si>
  <si>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</si>
  <si>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</si>
  <si>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</si>
  <si>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</si>
  <si>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</si>
  <si>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</si>
  <si>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</si>
  <si>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</si>
  <si>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</si>
  <si>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</si>
  <si>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</si>
  <si>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</si>
  <si>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</si>
  <si>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</si>
  <si>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</si>
  <si>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</si>
  <si>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</si>
  <si>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</si>
  <si>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</si>
  <si>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</si>
  <si>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</si>
  <si>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</si>
  <si>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</si>
  <si>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</si>
  <si>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</si>
  <si>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</si>
  <si>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</si>
  <si>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</si>
  <si>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</si>
  <si>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</si>
  <si>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</si>
  <si>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</si>
  <si>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</si>
  <si>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</si>
  <si>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</si>
  <si>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</si>
  <si>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</si>
  <si>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</si>
  <si>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</si>
  <si>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</si>
  <si>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</si>
  <si>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</si>
  <si>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</si>
  <si>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</si>
  <si>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</si>
  <si>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</si>
  <si>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</si>
  <si>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</si>
  <si>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</si>
  <si>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</si>
  <si>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</si>
  <si>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</si>
  <si>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</si>
  <si>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</si>
  <si>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</si>
  <si>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</si>
  <si>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</si>
  <si>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</si>
  <si>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</si>
  <si>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</si>
  <si>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</si>
  <si>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</si>
  <si>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</si>
  <si>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</si>
  <si>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</si>
  <si>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</si>
  <si>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</si>
  <si>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</si>
  <si>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</si>
  <si>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</si>
  <si>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</si>
  <si>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</si>
  <si>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</si>
  <si>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</si>
  <si>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</si>
  <si>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</si>
  <si>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</si>
  <si>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</si>
  <si>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</si>
  <si>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</si>
  <si>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</si>
  <si>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</si>
  <si>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</si>
  <si>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</si>
  <si>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</si>
  <si>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</si>
  <si>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</si>
  <si>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</si>
  <si>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</si>
  <si>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</si>
  <si>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</si>
  <si>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</si>
  <si>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</si>
  <si>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</si>
  <si>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</si>
  <si>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</si>
  <si>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</si>
  <si>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</si>
  <si>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</si>
  <si>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</si>
  <si>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</si>
  <si>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</si>
  <si>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</si>
  <si>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</si>
  <si>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</si>
  <si>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</si>
  <si>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</si>
  <si>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</si>
  <si>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</si>
  <si>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</si>
  <si>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</si>
  <si>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</si>
  <si>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</si>
  <si>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</si>
  <si>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</si>
  <si>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</si>
  <si>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</si>
  <si>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</si>
  <si>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</si>
  <si>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</si>
  <si>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</si>
  <si>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</si>
  <si>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</si>
  <si>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</si>
  <si>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</si>
  <si>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</si>
  <si>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</si>
  <si>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</si>
  <si>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</si>
  <si>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</si>
  <si>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</si>
  <si>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</si>
  <si>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</si>
  <si>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</si>
  <si>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</si>
  <si>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</si>
  <si>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</si>
  <si>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</si>
  <si>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</si>
  <si>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</si>
  <si>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</si>
  <si>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</si>
  <si>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</si>
  <si>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</si>
  <si>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</si>
  <si>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</si>
  <si>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</si>
  <si>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</si>
  <si>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</si>
  <si>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</si>
  <si>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</si>
  <si>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</si>
  <si>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</si>
  <si>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</si>
  <si>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</si>
  <si>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</si>
  <si>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</si>
  <si>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</si>
  <si>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</si>
  <si>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</si>
  <si>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</si>
  <si>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</si>
  <si>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</si>
  <si>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</si>
  <si>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</si>
  <si>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</si>
  <si>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</si>
  <si>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</si>
  <si>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</si>
  <si>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</si>
  <si>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</si>
  <si>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</si>
  <si>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</si>
  <si>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</si>
  <si>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</si>
  <si>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</si>
  <si>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</si>
  <si>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</si>
  <si>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</si>
  <si>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</si>
  <si>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</si>
  <si>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</si>
  <si>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</si>
  <si>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</si>
  <si>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</si>
  <si>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</si>
  <si>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</si>
  <si>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</si>
  <si>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</si>
  <si>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</si>
  <si>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</si>
  <si>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</si>
  <si>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</si>
  <si>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</si>
  <si>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</si>
  <si>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</si>
  <si>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</si>
  <si>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</si>
  <si>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</si>
  <si>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</si>
  <si>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</si>
  <si>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</si>
  <si>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</si>
  <si>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</si>
  <si>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</si>
  <si>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</si>
  <si>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</si>
  <si>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</si>
  <si>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</si>
  <si>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</si>
  <si>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</si>
  <si>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</si>
  <si>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</si>
  <si>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</si>
  <si>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</si>
  <si>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</si>
  <si>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</si>
  <si>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</si>
  <si>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</si>
  <si>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</si>
  <si>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</si>
  <si>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</si>
  <si>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</si>
  <si>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</si>
  <si>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</si>
  <si>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</si>
  <si>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</si>
  <si>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</si>
  <si>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</si>
  <si>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</si>
  <si>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</si>
  <si>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</si>
  <si>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</si>
  <si>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</si>
  <si>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</si>
  <si>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</si>
  <si>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</si>
  <si>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</si>
  <si>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</si>
  <si>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</si>
  <si>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</si>
  <si>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</si>
  <si>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</si>
  <si>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</si>
  <si>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</si>
  <si>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</si>
  <si>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</si>
  <si>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</si>
  <si>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</si>
  <si>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</si>
  <si>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</si>
  <si>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</si>
  <si>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</si>
  <si>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</si>
  <si>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</si>
  <si>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</si>
  <si>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</si>
  <si>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</si>
  <si>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</si>
  <si>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</si>
  <si>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</si>
  <si>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</si>
  <si>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</si>
  <si>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</si>
  <si>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</si>
  <si>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</si>
  <si>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</si>
  <si>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</si>
  <si>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</si>
  <si>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</si>
  <si>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</si>
  <si>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</si>
  <si>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</si>
  <si>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</si>
  <si>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</si>
  <si>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</si>
  <si>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</si>
  <si>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</si>
  <si>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</si>
  <si>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</si>
  <si>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</si>
  <si>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</si>
  <si>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</si>
  <si>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</si>
  <si>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</si>
  <si>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</si>
  <si>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</si>
  <si>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</si>
  <si>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</si>
  <si>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</si>
  <si>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</si>
  <si>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</si>
  <si>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</si>
  <si>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</si>
  <si>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</si>
  <si>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</si>
  <si>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</si>
  <si>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</si>
  <si>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</si>
  <si>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</si>
  <si>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</si>
  <si>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</si>
  <si>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</si>
  <si>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</si>
  <si>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</si>
  <si>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</si>
  <si>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</si>
  <si>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</si>
  <si>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</si>
  <si>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</si>
  <si>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</si>
  <si>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</si>
  <si>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</si>
  <si>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</si>
  <si>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</si>
  <si>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</si>
  <si>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</si>
  <si>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</si>
  <si>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</si>
  <si>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</si>
  <si>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</si>
  <si>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</si>
  <si>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</si>
  <si>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</si>
  <si>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</si>
  <si>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</si>
  <si>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</si>
  <si>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</si>
  <si>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</si>
  <si>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</si>
  <si>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</si>
  <si>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</si>
  <si>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</si>
  <si>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</si>
  <si>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</si>
  <si>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</si>
  <si>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</si>
  <si>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</si>
  <si>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</si>
  <si>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</si>
  <si>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</si>
  <si>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</si>
  <si>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</si>
  <si>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</si>
  <si>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</si>
  <si>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</si>
  <si>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</si>
  <si>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</si>
  <si>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</si>
  <si>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</si>
  <si>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</si>
  <si>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</si>
  <si>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</si>
  <si>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</si>
  <si>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</si>
  <si>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</si>
  <si>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</si>
  <si>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</si>
  <si>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</si>
  <si>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</si>
  <si>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</si>
  <si>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</si>
  <si>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</si>
  <si>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</si>
  <si>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</si>
  <si>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</si>
  <si>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</si>
  <si>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</si>
  <si>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</si>
  <si>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</si>
  <si>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</si>
  <si>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</si>
  <si>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</si>
  <si>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</si>
  <si>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</si>
  <si>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</si>
  <si>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</si>
  <si>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</si>
  <si>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</si>
  <si>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</si>
  <si>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</si>
  <si>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</si>
  <si>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</si>
  <si>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</si>
  <si>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</si>
  <si>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</si>
  <si>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</si>
  <si>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</si>
  <si>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</si>
  <si>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</si>
  <si>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</si>
  <si>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</si>
  <si>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</si>
  <si>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</si>
  <si>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</si>
  <si>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</si>
  <si>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</si>
  <si>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</si>
  <si>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</si>
  <si>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</si>
  <si>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</si>
  <si>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</si>
  <si>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</si>
  <si>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</si>
  <si>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</si>
  <si>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</si>
  <si>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</si>
  <si>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</si>
  <si>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</si>
  <si>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</si>
  <si>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</si>
  <si>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</si>
  <si>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</si>
  <si>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</si>
  <si>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</si>
  <si>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</si>
  <si>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</si>
  <si>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</si>
  <si>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</si>
  <si>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</si>
  <si>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</si>
  <si>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</si>
  <si>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</si>
  <si>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</si>
  <si>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</si>
  <si>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</si>
  <si>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</si>
  <si>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</si>
  <si>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</si>
  <si>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</si>
  <si>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</si>
  <si>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</si>
  <si>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</si>
  <si>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</si>
  <si>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</si>
  <si>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</si>
  <si>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</si>
  <si>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</si>
  <si>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</si>
  <si>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</si>
  <si>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</si>
  <si>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</si>
  <si>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</si>
  <si>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</si>
  <si>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</si>
  <si>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</si>
  <si>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</si>
  <si>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</si>
  <si>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</si>
  <si>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</si>
  <si>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</si>
  <si>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</si>
  <si>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</si>
  <si>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</si>
  <si>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</si>
  <si>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</si>
  <si>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</si>
  <si>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</si>
  <si>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</si>
  <si>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</si>
  <si>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</si>
  <si>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</si>
  <si>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</si>
  <si>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</si>
  <si>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</si>
  <si>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</si>
  <si>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</si>
  <si>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</si>
  <si>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</si>
  <si>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</si>
  <si>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</si>
  <si>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</si>
  <si>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</si>
  <si>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</si>
  <si>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</si>
  <si>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</si>
  <si>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</si>
  <si>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</si>
  <si>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</si>
  <si>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</si>
  <si>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</si>
  <si>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</si>
  <si>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</si>
  <si>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</si>
  <si>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</si>
  <si>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</si>
  <si>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</si>
  <si>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</si>
  <si>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</si>
  <si>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</si>
  <si>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</si>
  <si>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</si>
  <si>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</si>
  <si>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</si>
  <si>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</si>
  <si>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</si>
  <si>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</si>
  <si>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</si>
  <si>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</si>
  <si>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</si>
  <si>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</si>
  <si>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</si>
  <si>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</si>
  <si>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</si>
  <si>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</si>
  <si>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</si>
  <si>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</si>
  <si>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</si>
  <si>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</si>
  <si>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</si>
  <si>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</si>
  <si>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</si>
  <si>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</si>
  <si>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</si>
  <si>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</si>
  <si>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</si>
  <si>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</si>
  <si>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</si>
  <si>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</si>
  <si>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</si>
  <si>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</si>
  <si>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</si>
  <si>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</si>
  <si>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</si>
  <si>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</si>
  <si>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</si>
  <si>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</si>
  <si>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</si>
  <si>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</si>
  <si>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</si>
  <si>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</si>
  <si>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</si>
  <si>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</si>
  <si>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</si>
  <si>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</si>
  <si>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</si>
  <si>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</si>
  <si>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</si>
  <si>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</si>
  <si>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</si>
  <si>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</si>
  <si>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</si>
  <si>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</si>
  <si>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</si>
  <si>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</si>
  <si>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</si>
  <si>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</si>
  <si>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</si>
  <si>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</si>
  <si>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</si>
  <si>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</si>
  <si>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</si>
  <si>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</si>
  <si>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</si>
  <si>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</si>
  <si>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</si>
  <si>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</si>
  <si>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</si>
  <si>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</si>
  <si>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</si>
  <si>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</si>
  <si>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</si>
  <si>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</si>
  <si>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</si>
  <si>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</si>
  <si>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</si>
  <si>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</si>
  <si>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</si>
  <si>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</si>
  <si>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</si>
  <si>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</si>
  <si>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</si>
  <si>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</si>
  <si>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</si>
  <si>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</si>
  <si>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</si>
  <si>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</si>
  <si>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</si>
  <si>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</si>
  <si>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</si>
  <si>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</si>
  <si>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</si>
  <si>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</si>
  <si>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</si>
  <si>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</si>
  <si>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</si>
  <si>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</si>
  <si>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</si>
  <si>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</si>
  <si>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</si>
  <si>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</si>
  <si>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</si>
  <si>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</si>
  <si>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</si>
  <si>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</si>
  <si>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</si>
  <si>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</si>
  <si>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</si>
  <si>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</si>
  <si>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</si>
  <si>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</si>
  <si>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</si>
  <si>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</si>
  <si>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</si>
  <si>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</si>
  <si>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</si>
  <si>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</si>
  <si>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</si>
  <si>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</si>
  <si>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</si>
  <si>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</si>
  <si>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</si>
  <si>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</si>
  <si>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</si>
  <si>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</si>
  <si>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</si>
  <si>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</si>
  <si>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</si>
  <si>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</si>
  <si>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</si>
  <si>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</si>
  <si>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</si>
  <si>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</si>
  <si>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</si>
  <si>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</si>
  <si>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</si>
  <si>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</si>
  <si>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</si>
  <si>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</si>
  <si>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</si>
  <si>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</si>
  <si>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</si>
  <si>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</si>
  <si>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</si>
  <si>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</si>
  <si>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</si>
  <si>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</si>
  <si>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</si>
  <si>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</si>
  <si>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</si>
  <si>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</si>
  <si>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</si>
  <si>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</si>
  <si>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</si>
  <si>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</si>
  <si>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</si>
  <si>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</si>
  <si>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</si>
  <si>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</si>
  <si>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</si>
  <si>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</si>
  <si>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</si>
  <si>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</si>
  <si>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</si>
  <si>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</si>
  <si>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</si>
  <si>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</si>
  <si>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</si>
  <si>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</si>
  <si>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</si>
  <si>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</si>
  <si>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</si>
  <si>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</si>
  <si>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</si>
  <si>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</si>
  <si>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</si>
  <si>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</si>
  <si>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</si>
  <si>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</si>
  <si>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</si>
  <si>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</si>
  <si>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</si>
  <si>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</si>
  <si>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</si>
  <si>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</si>
  <si>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</si>
  <si>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</si>
  <si>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</si>
  <si>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</si>
  <si>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</si>
  <si>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</si>
  <si>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</si>
  <si>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</si>
  <si>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</si>
  <si>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</si>
  <si>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</si>
  <si>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</si>
  <si>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</si>
  <si>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</si>
  <si>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</si>
  <si>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</si>
  <si>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</si>
  <si>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</si>
  <si>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</si>
  <si>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</si>
  <si>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</si>
  <si>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</si>
  <si>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</si>
  <si>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</si>
  <si>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</si>
  <si>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</si>
  <si>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</si>
  <si>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</si>
  <si>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</si>
  <si>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</si>
  <si>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</si>
  <si>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</si>
  <si>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</si>
  <si>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</si>
  <si>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</si>
  <si>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</si>
  <si>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</si>
  <si>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</si>
  <si>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</si>
  <si>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</si>
  <si>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</si>
  <si>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</si>
  <si>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</si>
  <si>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</si>
  <si>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</si>
  <si>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</si>
  <si>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</si>
  <si>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</si>
  <si>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</si>
  <si>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</si>
  <si>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</si>
  <si>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</si>
  <si>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</si>
  <si>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</si>
  <si>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</si>
  <si>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</si>
  <si>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</si>
  <si>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</si>
  <si>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</si>
  <si>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</si>
  <si>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</si>
  <si>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</si>
  <si>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</si>
  <si>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</si>
  <si>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</si>
  <si>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</si>
  <si>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</si>
  <si>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</si>
  <si>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</si>
  <si>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</si>
  <si>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</si>
  <si>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</si>
  <si>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</si>
  <si>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</si>
  <si>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</si>
  <si>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</si>
  <si>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</si>
  <si>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</si>
  <si>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</si>
  <si>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</si>
  <si>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</si>
  <si>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</si>
  <si>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</si>
  <si>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</si>
  <si>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</si>
  <si>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</si>
  <si>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</si>
  <si>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</si>
  <si>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</si>
  <si>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</si>
  <si>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</si>
  <si>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</si>
  <si>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</si>
  <si>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</si>
  <si>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</si>
  <si>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</si>
  <si>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</si>
  <si>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</si>
  <si>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</si>
  <si>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</si>
  <si>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</si>
  <si>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</si>
  <si>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</si>
  <si>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</si>
  <si>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</si>
  <si>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</si>
  <si>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</si>
  <si>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</si>
  <si>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</si>
  <si>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</si>
  <si>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</si>
  <si>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</si>
  <si>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</si>
  <si>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</si>
  <si>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</si>
  <si>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</si>
  <si>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</si>
  <si>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</si>
  <si>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</si>
  <si>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</si>
  <si>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</si>
  <si>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</si>
  <si>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</si>
  <si>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</si>
  <si>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</si>
  <si>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</si>
  <si>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</si>
  <si>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</si>
  <si>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</si>
  <si>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</si>
  <si>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</si>
  <si>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</si>
  <si>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</si>
  <si>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</si>
  <si>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</si>
  <si>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</si>
  <si>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</si>
  <si>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</si>
  <si>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</si>
  <si>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</si>
  <si>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</si>
  <si>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</si>
  <si>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</si>
  <si>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</si>
  <si>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</si>
  <si>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</si>
  <si>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</si>
  <si>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</si>
  <si>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</si>
  <si>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</si>
  <si>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</si>
  <si>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</si>
  <si>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</si>
  <si>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</si>
  <si>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</si>
  <si>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</si>
  <si>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</si>
  <si>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</si>
  <si>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</si>
  <si>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</si>
  <si>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</si>
  <si>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</si>
  <si>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</si>
  <si>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</si>
  <si>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</si>
  <si>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</si>
  <si>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</si>
  <si>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</si>
  <si>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</si>
  <si>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</si>
  <si>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</si>
  <si>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</si>
  <si>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</si>
  <si>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</si>
  <si>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</si>
  <si>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</si>
  <si>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</si>
  <si>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</si>
  <si>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</si>
  <si>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</si>
  <si>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</si>
  <si>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</si>
  <si>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</si>
  <si>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</si>
  <si>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</si>
  <si>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</si>
  <si>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</si>
  <si>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</si>
  <si>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</si>
  <si>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</si>
  <si>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</si>
  <si>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</si>
  <si>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</si>
  <si>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</si>
  <si>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</si>
  <si>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</si>
  <si>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</si>
  <si>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</si>
  <si>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</si>
  <si>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</si>
  <si>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</si>
  <si>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</si>
  <si>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</si>
  <si>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</si>
  <si>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</si>
  <si>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</si>
  <si>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</si>
  <si>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</si>
  <si>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</si>
  <si>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</si>
  <si>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</si>
  <si>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</si>
  <si>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</si>
  <si>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</si>
  <si>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</si>
  <si>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</si>
  <si>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</si>
  <si>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</si>
  <si>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</si>
  <si>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</si>
  <si>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</si>
  <si>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</si>
  <si>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</si>
  <si>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</si>
  <si>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</si>
  <si>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</si>
  <si>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</si>
  <si>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</si>
  <si>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</si>
  <si>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</si>
  <si>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</si>
  <si>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</si>
  <si>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</si>
  <si>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</si>
  <si>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</si>
  <si>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</si>
  <si>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</si>
  <si>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</si>
  <si>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</si>
  <si>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</si>
  <si>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</si>
  <si>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</si>
  <si>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</si>
  <si>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</si>
  <si>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</si>
  <si>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</si>
  <si>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</si>
  <si>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</si>
  <si>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</si>
  <si>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</si>
  <si>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</si>
  <si>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</si>
  <si>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</si>
  <si>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</si>
  <si>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</si>
  <si>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</si>
  <si>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</si>
  <si>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</si>
  <si>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</si>
  <si>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</si>
  <si>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</si>
  <si>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</si>
  <si>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</si>
  <si>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</si>
  <si>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</si>
  <si>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</si>
  <si>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</si>
  <si>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</si>
  <si>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</si>
  <si>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</si>
  <si>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</si>
  <si>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</si>
  <si>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</si>
  <si>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</si>
  <si>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</si>
  <si>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</si>
  <si>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</si>
  <si>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</si>
  <si>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</si>
  <si>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</si>
  <si>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</si>
  <si>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</si>
  <si>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</si>
  <si>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</si>
  <si>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</si>
  <si>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</si>
  <si>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</si>
  <si>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</si>
  <si>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</si>
  <si>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</si>
  <si>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</si>
  <si>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</si>
  <si>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</si>
  <si>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</si>
  <si>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</si>
  <si>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</si>
  <si>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</si>
  <si>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</si>
  <si>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</si>
  <si>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</si>
  <si>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</si>
  <si>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</si>
  <si>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</si>
  <si>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</si>
  <si>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</si>
  <si>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</si>
  <si>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</si>
  <si>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</si>
  <si>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</si>
  <si>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</si>
  <si>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</si>
  <si>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</si>
  <si>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</si>
  <si>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</si>
  <si>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</si>
  <si>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</si>
  <si>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</si>
  <si>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</si>
  <si>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</si>
  <si>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</si>
  <si>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</si>
  <si>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</si>
  <si>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</si>
  <si>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</si>
  <si>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</si>
  <si>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</si>
  <si>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</si>
  <si>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</si>
  <si>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</si>
  <si>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</si>
  <si>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</si>
  <si>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</si>
  <si>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</si>
  <si>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</si>
  <si>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</si>
  <si>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</si>
  <si>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</si>
  <si>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</si>
  <si>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</si>
  <si>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</si>
  <si>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</si>
  <si>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</si>
  <si>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</si>
  <si>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</si>
  <si>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</si>
  <si>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</si>
  <si>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</si>
  <si>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</si>
  <si>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</si>
  <si>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</si>
  <si>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</si>
  <si>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</si>
  <si>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</si>
  <si>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</si>
  <si>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</si>
  <si>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</si>
  <si>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</si>
  <si>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</si>
  <si>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</si>
  <si>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</si>
  <si>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</si>
  <si>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</si>
  <si>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</si>
  <si>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</si>
  <si>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</si>
  <si>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</si>
  <si>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</si>
  <si>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</si>
  <si>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</si>
  <si>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</si>
  <si>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</si>
  <si>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</si>
  <si>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</si>
  <si>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</si>
  <si>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</si>
  <si>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</si>
  <si>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</si>
  <si>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</si>
  <si>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</si>
  <si>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</si>
  <si>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</si>
  <si>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</si>
  <si>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</si>
  <si>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</si>
  <si>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</si>
  <si>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</si>
  <si>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</si>
  <si>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</si>
  <si>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</si>
  <si>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</si>
  <si>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</si>
  <si>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</si>
  <si>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</si>
  <si>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</si>
  <si>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</si>
  <si>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</si>
  <si>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</si>
  <si>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</si>
  <si>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</si>
  <si>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</si>
  <si>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</si>
  <si>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</si>
  <si>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</si>
  <si>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</si>
  <si>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</si>
  <si>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</si>
  <si>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</si>
  <si>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</si>
  <si>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</si>
  <si>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</si>
  <si>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</si>
  <si>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</si>
  <si>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</si>
  <si>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</si>
  <si>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</si>
  <si>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</si>
  <si>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</si>
  <si>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</si>
  <si>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</si>
  <si>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</si>
  <si>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</si>
  <si>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</si>
  <si>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</si>
  <si>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</si>
  <si>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</si>
  <si>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</si>
  <si>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</si>
  <si>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</si>
  <si>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</si>
  <si>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</si>
  <si>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</si>
  <si>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</si>
  <si>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</si>
  <si>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</si>
  <si>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</si>
  <si>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</si>
  <si>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</si>
  <si>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</si>
  <si>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</si>
  <si>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</si>
  <si>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</si>
  <si>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</si>
  <si>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</si>
  <si>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</si>
  <si>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</si>
  <si>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</si>
  <si>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</si>
  <si>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</si>
  <si>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</si>
  <si>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</si>
  <si>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</si>
  <si>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</si>
  <si>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</si>
  <si>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</si>
  <si>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</si>
  <si>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</si>
  <si>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</si>
  <si>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</si>
  <si>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</si>
  <si>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</si>
  <si>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</si>
  <si>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</si>
  <si>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</si>
  <si>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</si>
  <si>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</si>
  <si>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</si>
  <si>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</si>
  <si>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</si>
  <si>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</si>
  <si>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</si>
  <si>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</si>
  <si>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</si>
  <si>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</si>
  <si>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</si>
  <si>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</si>
  <si>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</si>
  <si>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</si>
  <si>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</si>
  <si>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</si>
  <si>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</si>
  <si>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</si>
  <si>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</si>
  <si>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</si>
  <si>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</si>
  <si>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</si>
  <si>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</si>
  <si>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</si>
  <si>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</si>
  <si>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</si>
  <si>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</si>
  <si>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</si>
  <si>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</si>
  <si>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</si>
  <si>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</si>
  <si>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</si>
  <si>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</si>
  <si>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</si>
  <si>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</si>
  <si>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</si>
  <si>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</si>
  <si>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</si>
  <si>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</si>
  <si>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</si>
  <si>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</si>
  <si>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</si>
  <si>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</si>
  <si>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</si>
  <si>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</si>
  <si>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</si>
  <si>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</si>
  <si>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</si>
  <si>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</si>
  <si>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</si>
  <si>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</si>
  <si>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</si>
  <si>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</si>
  <si>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</si>
  <si>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</si>
  <si>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</si>
  <si>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</si>
  <si>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</si>
  <si>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</si>
  <si>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</si>
  <si>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</si>
  <si>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</si>
  <si>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</si>
  <si>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</si>
  <si>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</si>
  <si>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</si>
  <si>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</si>
  <si>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</si>
  <si>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</si>
  <si>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</si>
  <si>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</si>
  <si>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</si>
  <si>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</si>
  <si>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</si>
  <si>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</si>
  <si>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</si>
  <si>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</si>
  <si>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</si>
  <si>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</si>
  <si>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</si>
  <si>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</si>
  <si>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</si>
  <si>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</si>
  <si>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</si>
  <si>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</si>
  <si>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</si>
  <si>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</si>
  <si>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</si>
  <si>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</si>
  <si>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</si>
  <si>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</si>
  <si>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</si>
  <si>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</si>
  <si>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</si>
  <si>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</si>
  <si>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</si>
  <si>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</si>
  <si>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</si>
  <si>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</si>
  <si>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</si>
  <si>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</si>
  <si>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</si>
  <si>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</si>
  <si>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</si>
  <si>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</si>
  <si>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</si>
  <si>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</si>
  <si>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</si>
  <si>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</si>
  <si>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</si>
  <si>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</si>
  <si>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</si>
  <si>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</si>
  <si>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</si>
  <si>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</si>
  <si>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</si>
  <si>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</si>
  <si>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</si>
  <si>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</si>
  <si>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</si>
  <si>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</si>
  <si>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</si>
  <si>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</si>
  <si>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</si>
  <si>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</si>
  <si>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</si>
  <si>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</si>
  <si>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</si>
  <si>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</si>
  <si>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</si>
  <si>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</si>
  <si>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</si>
  <si>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</si>
  <si>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</si>
  <si>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</si>
  <si>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</si>
  <si>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</si>
  <si>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</si>
  <si>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</si>
  <si>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</si>
  <si>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</si>
  <si>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</si>
  <si>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</si>
  <si>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</si>
  <si>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</si>
  <si>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</si>
  <si>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</si>
  <si>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</si>
  <si>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</si>
  <si>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</si>
  <si>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</si>
  <si>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</si>
  <si>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</si>
  <si>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</si>
  <si>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</si>
  <si>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</si>
  <si>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</si>
  <si>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</si>
  <si>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</si>
  <si>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</si>
  <si>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</si>
  <si>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</si>
  <si>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</si>
  <si>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</si>
  <si>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</si>
  <si>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</si>
  <si>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</si>
  <si>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</si>
  <si>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</si>
  <si>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</si>
  <si>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</si>
  <si>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</si>
  <si>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</si>
  <si>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</si>
  <si>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</si>
  <si>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</si>
  <si>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</si>
  <si>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</si>
  <si>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</si>
  <si>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</si>
  <si>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</si>
  <si>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</si>
  <si>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</si>
  <si>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</si>
  <si>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</si>
  <si>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</si>
  <si>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</si>
  <si>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</si>
  <si>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</si>
  <si>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</si>
  <si>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</si>
  <si>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</si>
  <si>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</si>
  <si>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</si>
  <si>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</si>
  <si>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</si>
  <si>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</si>
  <si>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</si>
  <si>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</si>
  <si>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</si>
  <si>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</si>
  <si>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</si>
  <si>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</si>
  <si>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</si>
  <si>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</si>
  <si>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</si>
  <si>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</si>
  <si>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</si>
  <si>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</si>
  <si>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</si>
  <si>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</si>
  <si>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</si>
  <si>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</si>
  <si>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</si>
  <si>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</si>
  <si>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</si>
  <si>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</si>
  <si>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</si>
  <si>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</si>
  <si>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</si>
  <si>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</si>
  <si>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</si>
  <si>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</si>
  <si>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</si>
  <si>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</si>
  <si>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</si>
  <si>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</si>
  <si>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</si>
  <si>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</si>
  <si>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</si>
  <si>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</si>
  <si>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</si>
  <si>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</si>
  <si>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</si>
  <si>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</si>
  <si>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</si>
  <si>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</si>
  <si>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</si>
  <si>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</si>
  <si>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</si>
  <si>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</si>
  <si>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</si>
  <si>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</si>
  <si>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</si>
  <si>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</si>
  <si>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</si>
  <si>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</si>
  <si>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</si>
  <si>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</si>
  <si>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</si>
  <si>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</si>
  <si>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</si>
  <si>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</si>
  <si>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</si>
  <si>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</si>
  <si>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</si>
  <si>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</si>
  <si>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</si>
  <si>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</si>
  <si>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</si>
  <si>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</si>
  <si>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</si>
  <si>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</si>
  <si>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</si>
  <si>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</si>
  <si>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</si>
  <si>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</si>
  <si>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</si>
  <si>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</si>
  <si>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</si>
  <si>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</si>
  <si>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</si>
  <si>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</si>
  <si>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</si>
  <si>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</si>
  <si>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</si>
  <si>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</si>
  <si>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</si>
  <si>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</si>
  <si>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</si>
  <si>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</si>
  <si>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</si>
  <si>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</si>
  <si>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</si>
  <si>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</si>
  <si>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</si>
  <si>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</si>
  <si>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</si>
  <si>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</si>
  <si>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</si>
  <si>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</si>
  <si>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</si>
  <si>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</si>
  <si>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</si>
  <si>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</si>
  <si>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</si>
  <si>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</si>
  <si>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</si>
  <si>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</si>
  <si>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</si>
  <si>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</si>
  <si>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</si>
  <si>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</si>
  <si>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</si>
  <si>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</si>
  <si>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</si>
  <si>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</si>
  <si>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</si>
  <si>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</si>
  <si>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</si>
  <si>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</si>
  <si>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</si>
  <si>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</si>
  <si>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</si>
  <si>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</si>
  <si>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</si>
  <si>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</si>
  <si>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</si>
  <si>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</si>
  <si>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</si>
  <si>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</si>
  <si>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</si>
  <si>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</si>
  <si>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</si>
  <si>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</si>
  <si>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</si>
  <si>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</si>
  <si>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</si>
  <si>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</si>
  <si>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</si>
  <si>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</si>
  <si>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</si>
  <si>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</si>
  <si>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</si>
  <si>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</si>
  <si>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</si>
  <si>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</si>
  <si>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</si>
  <si>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</si>
  <si>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</si>
  <si>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</si>
  <si>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</si>
  <si>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</si>
  <si>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</si>
  <si>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</si>
  <si>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</si>
  <si>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</si>
  <si>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</si>
  <si>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</si>
  <si>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</si>
  <si>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</si>
  <si>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</si>
  <si>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</si>
  <si>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</si>
  <si>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</si>
  <si>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</si>
  <si>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</si>
  <si>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</si>
  <si>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</si>
  <si>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</si>
  <si>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</si>
  <si>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</si>
  <si>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</si>
  <si>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</si>
  <si>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</si>
  <si>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</si>
  <si>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</si>
  <si>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</si>
  <si>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</si>
  <si>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</si>
  <si>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</si>
  <si>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</si>
  <si>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</si>
  <si>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</si>
  <si>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</si>
  <si>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</si>
  <si>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</si>
  <si>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</si>
  <si>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</si>
  <si>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</si>
  <si>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</si>
  <si>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</si>
  <si>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</si>
  <si>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</si>
  <si>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</si>
  <si>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</si>
  <si>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</si>
  <si>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</si>
  <si>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</si>
  <si>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</si>
  <si>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</si>
  <si>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</si>
  <si>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</si>
  <si>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</si>
  <si>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</si>
  <si>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</si>
  <si>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</si>
  <si>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</si>
  <si>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</si>
  <si>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</si>
  <si>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</si>
  <si>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</si>
  <si>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</si>
  <si>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</si>
  <si>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</si>
  <si>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</si>
  <si>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</si>
  <si>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</si>
  <si>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</si>
  <si>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</si>
  <si>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</si>
  <si>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</si>
  <si>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</si>
  <si>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</si>
  <si>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</si>
  <si>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</si>
  <si>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</si>
  <si>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</si>
  <si>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</si>
  <si>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</si>
  <si>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</si>
  <si>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</si>
  <si>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</si>
  <si>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</si>
  <si>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</si>
  <si>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</si>
  <si>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</si>
  <si>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</si>
  <si>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</si>
  <si>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</si>
  <si>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</si>
  <si>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</si>
  <si>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</si>
  <si>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</si>
  <si>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</si>
  <si>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</si>
  <si>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</si>
  <si>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</si>
  <si>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</si>
  <si>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</si>
  <si>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</si>
  <si>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</si>
  <si>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</si>
  <si>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</si>
  <si>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</si>
  <si>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</si>
  <si>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</si>
  <si>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</si>
  <si>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</si>
  <si>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</si>
  <si>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</si>
  <si>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</si>
  <si>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</si>
  <si>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</si>
  <si>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</si>
  <si>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</si>
  <si>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</si>
  <si>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</si>
  <si>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</si>
  <si>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</si>
  <si>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</si>
  <si>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</si>
  <si>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</si>
  <si>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</si>
  <si>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</si>
  <si>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</si>
  <si>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</si>
  <si>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</si>
  <si>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</si>
  <si>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</si>
  <si>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</si>
  <si>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</si>
  <si>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</si>
  <si>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</si>
  <si>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</si>
  <si>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</si>
  <si>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</si>
  <si>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</si>
  <si>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</si>
  <si>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</si>
  <si>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</si>
  <si>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</si>
  <si>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</si>
  <si>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</si>
  <si>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</si>
  <si>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</si>
  <si>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</si>
  <si>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</si>
  <si>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</si>
  <si>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</si>
  <si>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</si>
  <si>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</si>
  <si>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</si>
  <si>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</si>
  <si>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</si>
  <si>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</si>
  <si>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</si>
  <si>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</si>
  <si>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</si>
  <si>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</si>
  <si>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</si>
  <si>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</si>
  <si>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</si>
  <si>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</si>
  <si>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</si>
  <si>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</si>
  <si>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</si>
  <si>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</si>
  <si>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</si>
  <si>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</si>
  <si>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</si>
  <si>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</si>
  <si>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</si>
  <si>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</si>
  <si>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</si>
  <si>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</si>
  <si>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</si>
  <si>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</si>
  <si>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</si>
  <si>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</si>
  <si>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</si>
  <si>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</si>
  <si>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</si>
  <si>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</si>
  <si>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</si>
  <si>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</si>
  <si>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</si>
  <si>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</si>
  <si>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</si>
  <si>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</si>
  <si>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</si>
  <si>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</si>
  <si>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</si>
  <si>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</si>
  <si>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</si>
  <si>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</si>
  <si>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</si>
  <si>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</si>
  <si>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</si>
  <si>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</si>
  <si>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</si>
  <si>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</si>
  <si>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</si>
  <si>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</si>
  <si>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</si>
  <si>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</si>
  <si>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</si>
  <si>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</si>
  <si>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</si>
  <si>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</si>
  <si>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</si>
  <si>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</si>
  <si>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</si>
  <si>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</si>
  <si>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</si>
  <si>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</si>
  <si>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</si>
  <si>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</si>
  <si>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</si>
  <si>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</si>
  <si>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</si>
  <si>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</si>
  <si>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</si>
  <si>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</si>
  <si>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</si>
  <si>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</si>
  <si>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</si>
  <si>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</si>
  <si>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</si>
  <si>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</si>
  <si>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</si>
  <si>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</si>
  <si>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</si>
  <si>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</si>
  <si>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</si>
  <si>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</si>
  <si>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</si>
  <si>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</si>
  <si>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</si>
  <si>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</si>
  <si>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</si>
  <si>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</si>
  <si>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</si>
  <si>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</si>
  <si>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</si>
  <si>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</si>
  <si>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</si>
  <si>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</si>
  <si>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</si>
  <si>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</si>
  <si>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</si>
  <si>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</si>
  <si>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</si>
  <si>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</si>
  <si>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</si>
  <si>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</si>
  <si>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</si>
  <si>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</si>
  <si>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</si>
  <si>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</si>
  <si>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</si>
  <si>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</si>
  <si>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</si>
  <si>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</si>
  <si>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</si>
  <si>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</si>
  <si>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</si>
  <si>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</si>
  <si>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</si>
  <si>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</si>
  <si>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</si>
  <si>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</si>
  <si>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</si>
  <si>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</si>
  <si>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</si>
  <si>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</si>
  <si>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</si>
  <si>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</si>
  <si>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</si>
  <si>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</si>
  <si>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</si>
  <si>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</si>
  <si>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</si>
  <si>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</si>
  <si>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</si>
  <si>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</si>
  <si>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</si>
  <si>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</si>
  <si>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</si>
  <si>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</si>
  <si>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</si>
  <si>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</si>
  <si>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</si>
  <si>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</si>
  <si>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</si>
  <si>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</si>
  <si>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</si>
  <si>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</si>
  <si>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</si>
  <si>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</si>
  <si>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</si>
  <si>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</si>
  <si>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</si>
  <si>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</si>
  <si>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</si>
  <si>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</si>
  <si>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</si>
  <si>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</si>
  <si>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</si>
  <si>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</si>
  <si>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</si>
  <si>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</si>
  <si>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</si>
  <si>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</si>
  <si>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</si>
  <si>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</si>
  <si>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</si>
  <si>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</si>
  <si>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</si>
  <si>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</si>
  <si>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</si>
  <si>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</si>
  <si>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</si>
  <si>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</si>
  <si>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</si>
  <si>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</si>
  <si>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</si>
  <si>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</si>
  <si>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</si>
  <si>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</si>
  <si>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</si>
  <si>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</si>
  <si>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</si>
  <si>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</si>
  <si>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</si>
  <si>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</si>
  <si>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</si>
  <si>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</si>
  <si>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</si>
  <si>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</si>
  <si>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</si>
  <si>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</si>
  <si>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</si>
  <si>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</si>
  <si>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</si>
  <si>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</si>
  <si>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</si>
  <si>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</si>
  <si>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</si>
  <si>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</si>
  <si>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</si>
  <si>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</si>
  <si>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</si>
  <si>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</si>
  <si>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</si>
  <si>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</si>
  <si>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</si>
  <si>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</si>
  <si>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</si>
  <si>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</si>
  <si>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</si>
  <si>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</si>
  <si>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</si>
  <si>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</si>
  <si>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</si>
  <si>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</si>
  <si>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</si>
  <si>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</si>
  <si>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</si>
  <si>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</si>
  <si>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</si>
  <si>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</si>
  <si>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</si>
  <si>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</si>
  <si>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</si>
  <si>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</si>
  <si>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</si>
  <si>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</si>
  <si>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</si>
  <si>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</si>
  <si>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</si>
  <si>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</si>
  <si>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</si>
  <si>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</si>
  <si>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</si>
  <si>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</si>
  <si>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</si>
  <si>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</si>
  <si>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</si>
  <si>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</si>
  <si>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</si>
  <si>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</si>
  <si>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</si>
  <si>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</si>
  <si>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</si>
  <si>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</si>
  <si>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</si>
  <si>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</si>
  <si>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</si>
  <si>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</si>
  <si>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</si>
  <si>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</si>
  <si>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</si>
  <si>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</si>
  <si>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</si>
  <si>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</si>
  <si>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</si>
  <si>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</si>
  <si>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</si>
  <si>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</si>
  <si>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</si>
  <si>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</si>
  <si>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</si>
  <si>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</si>
  <si>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</si>
  <si>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</si>
  <si>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</si>
  <si>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</si>
  <si>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</si>
  <si>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</si>
  <si>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</si>
  <si>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</si>
  <si>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</si>
  <si>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</si>
  <si>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</si>
  <si>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</si>
  <si>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</si>
  <si>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</si>
  <si>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</si>
  <si>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</si>
  <si>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</si>
  <si>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</si>
  <si>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</si>
  <si>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</si>
  <si>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</si>
  <si>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</si>
  <si>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</si>
  <si>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</si>
  <si>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</si>
  <si>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</si>
  <si>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</si>
  <si>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</si>
  <si>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</si>
  <si>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</si>
  <si>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</si>
  <si>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</si>
  <si>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</si>
  <si>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</si>
  <si>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</si>
  <si>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</si>
  <si>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</si>
  <si>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</si>
  <si>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</si>
  <si>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</si>
  <si>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</si>
  <si>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</si>
  <si>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</si>
  <si>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</si>
  <si>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</si>
  <si>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</si>
  <si>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</si>
  <si>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</si>
  <si>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</si>
  <si>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</si>
  <si>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</si>
  <si>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</si>
  <si>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</si>
  <si>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</si>
  <si>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</si>
  <si>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</si>
  <si>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</si>
  <si>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</si>
  <si>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</si>
  <si>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</si>
  <si>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</si>
  <si>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</si>
  <si>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</si>
  <si>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</si>
  <si>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</si>
  <si>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</si>
  <si>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</si>
  <si>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</si>
  <si>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</si>
  <si>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</si>
  <si>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</si>
  <si>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</si>
  <si>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</si>
  <si>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</si>
  <si>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</si>
  <si>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</si>
  <si>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</si>
  <si>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</si>
  <si>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</si>
  <si>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</si>
  <si>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</si>
  <si>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</si>
  <si>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</si>
  <si>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</si>
  <si>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</si>
  <si>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</si>
  <si>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</si>
  <si>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</si>
  <si>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</si>
  <si>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</si>
  <si>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</si>
  <si>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</si>
  <si>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</si>
  <si>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</si>
  <si>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</si>
  <si>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</si>
  <si>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</si>
  <si>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</si>
  <si>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</si>
  <si>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</si>
  <si>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</si>
  <si>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</si>
  <si>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</si>
  <si>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</si>
  <si>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</si>
  <si>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</si>
  <si>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</si>
  <si>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</si>
  <si>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</si>
  <si>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</si>
  <si>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</si>
  <si>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</si>
  <si>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</si>
  <si>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</si>
  <si>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</si>
  <si>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</si>
  <si>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</si>
  <si>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</si>
  <si>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</si>
  <si>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</si>
  <si>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</si>
  <si>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</si>
  <si>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</si>
  <si>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</si>
  <si>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</si>
  <si>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</si>
  <si>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</si>
  <si>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</si>
  <si>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</si>
  <si>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</si>
  <si>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</si>
  <si>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</si>
  <si>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</si>
  <si>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</si>
  <si>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</si>
  <si>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</si>
  <si>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</si>
  <si>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</si>
  <si>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</si>
  <si>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</si>
  <si>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</si>
  <si>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</si>
  <si>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</si>
  <si>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</si>
  <si>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</si>
  <si>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</si>
  <si>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</si>
  <si>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</si>
  <si>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</si>
  <si>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</si>
  <si>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</si>
  <si>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</si>
  <si>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</si>
  <si>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</si>
  <si>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</si>
  <si>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</si>
  <si>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</si>
  <si>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</si>
  <si>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</si>
  <si>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</si>
  <si>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</si>
  <si>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</si>
  <si>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</si>
  <si>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</si>
  <si>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</si>
  <si>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</si>
  <si>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</si>
  <si>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</si>
  <si>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</si>
  <si>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</si>
  <si>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</si>
  <si>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</si>
  <si>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</si>
  <si>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</si>
  <si>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</si>
  <si>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</si>
  <si>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</si>
  <si>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</si>
  <si>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</si>
  <si>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</si>
  <si>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</si>
  <si>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</si>
  <si>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</si>
  <si>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</si>
  <si>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</si>
  <si>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</si>
  <si>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</si>
  <si>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</si>
  <si>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</si>
  <si>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</si>
  <si>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</si>
  <si>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</si>
  <si>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</si>
  <si>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</si>
  <si>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</si>
  <si>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</si>
  <si>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</si>
  <si>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</si>
  <si>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</si>
  <si>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</si>
  <si>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</si>
  <si>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</si>
  <si>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</si>
  <si>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</si>
  <si>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</si>
  <si>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</si>
  <si>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</si>
  <si>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</si>
  <si>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</si>
  <si>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</si>
  <si>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</si>
  <si>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</si>
  <si>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</si>
  <si>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</si>
  <si>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</si>
  <si>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</si>
  <si>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</si>
  <si>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</si>
  <si>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</si>
  <si>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</si>
  <si>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</si>
  <si>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</si>
  <si>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</si>
  <si>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</si>
  <si>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</si>
  <si>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</si>
  <si>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</si>
  <si>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</si>
  <si>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</si>
  <si>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</si>
  <si>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</si>
  <si>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</si>
  <si>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</si>
  <si>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</si>
  <si>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</si>
  <si>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</si>
  <si>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</si>
  <si>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</si>
  <si>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</si>
  <si>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</si>
  <si>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</si>
  <si>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</si>
  <si>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</si>
  <si>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</si>
  <si>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</si>
  <si>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</si>
  <si>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</si>
  <si>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</si>
  <si>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</si>
  <si>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</si>
  <si>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</si>
  <si>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</si>
  <si>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</si>
  <si>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</si>
  <si>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</si>
  <si>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</si>
  <si>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</si>
  <si>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</si>
  <si>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</si>
  <si>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</si>
  <si>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</si>
  <si>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</si>
  <si>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</si>
  <si>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</si>
  <si>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</si>
  <si>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</si>
  <si>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</si>
  <si>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</si>
  <si>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</si>
  <si>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</si>
  <si>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</si>
  <si>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</si>
  <si>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</si>
  <si>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</si>
  <si>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</si>
  <si>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</si>
  <si>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</si>
  <si>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</si>
  <si>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</si>
  <si>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</si>
  <si>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</si>
  <si>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</si>
  <si>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</si>
  <si>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</si>
  <si>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</si>
  <si>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</si>
  <si>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</si>
  <si>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</si>
  <si>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</si>
  <si>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</si>
  <si>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</si>
  <si>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</si>
  <si>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</si>
  <si>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</si>
  <si>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</si>
  <si>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</si>
  <si>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</si>
  <si>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</si>
  <si>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</si>
  <si>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</si>
  <si>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</si>
  <si>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</si>
  <si>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</si>
  <si>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</si>
  <si>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</si>
  <si>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</si>
  <si>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</si>
  <si>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</si>
  <si>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</si>
  <si>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</si>
  <si>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</si>
  <si>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</si>
  <si>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</si>
  <si>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</si>
  <si>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</si>
  <si>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</si>
  <si>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</si>
  <si>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</si>
  <si>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</si>
  <si>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</si>
  <si>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</si>
  <si>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</si>
  <si>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</si>
  <si>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</si>
  <si>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</si>
  <si>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</si>
  <si>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</si>
  <si>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</si>
  <si>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</si>
  <si>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</si>
  <si>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</si>
  <si>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</si>
  <si>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</si>
  <si>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</si>
  <si>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</si>
  <si>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</si>
  <si>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</si>
  <si>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</si>
  <si>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</si>
  <si>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</si>
  <si>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</si>
  <si>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</si>
  <si>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</si>
  <si>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</si>
  <si>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</si>
  <si>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</si>
  <si>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</si>
  <si>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</si>
  <si>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</si>
  <si>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</si>
  <si>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</si>
  <si>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</si>
  <si>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</si>
  <si>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</si>
  <si>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</si>
  <si>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</si>
  <si>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</si>
  <si>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</si>
  <si>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</si>
  <si>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</si>
  <si>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</si>
  <si>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</si>
  <si>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</si>
  <si>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</si>
  <si>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</si>
  <si>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</si>
  <si>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</si>
  <si>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</si>
  <si>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</si>
  <si>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</si>
  <si>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</si>
  <si>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</si>
  <si>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</si>
  <si>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</si>
  <si>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</si>
  <si>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</si>
  <si>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</si>
  <si>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</si>
  <si>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</si>
  <si>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</si>
  <si>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</si>
  <si>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</si>
  <si>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</si>
  <si>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</si>
  <si>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</si>
  <si>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</si>
  <si>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</si>
  <si>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</si>
  <si>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</si>
  <si>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</si>
  <si>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</si>
  <si>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</si>
  <si>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</si>
  <si>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</si>
  <si>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</si>
  <si>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</si>
  <si>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</si>
  <si>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</si>
  <si>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</si>
  <si>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</si>
  <si>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</si>
  <si>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</si>
  <si>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</si>
  <si>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</si>
  <si>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</si>
  <si>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</si>
  <si>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</si>
  <si>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</si>
  <si>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</si>
  <si>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</si>
  <si>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</si>
  <si>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</si>
  <si>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</si>
  <si>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</si>
  <si>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</si>
  <si>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</si>
  <si>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</si>
  <si>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</si>
  <si>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</si>
  <si>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</si>
  <si>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</si>
  <si>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</si>
  <si>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</si>
  <si>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</si>
  <si>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</si>
  <si>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</si>
  <si>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</si>
  <si>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</si>
  <si>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</si>
  <si>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</si>
  <si>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</si>
  <si>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</si>
  <si>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</si>
  <si>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</si>
  <si>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</si>
  <si>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</si>
  <si>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</si>
  <si>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</si>
  <si>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</si>
  <si>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</si>
  <si>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</si>
  <si>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</si>
  <si>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</si>
  <si>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</si>
  <si>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</si>
  <si>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</si>
  <si>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</si>
  <si>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</si>
  <si>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</si>
  <si>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</si>
  <si>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</si>
  <si>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</si>
  <si>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</si>
  <si>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</si>
  <si>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</si>
  <si>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</si>
  <si>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</si>
  <si>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</si>
  <si>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</si>
  <si>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</si>
  <si>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</si>
  <si>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</si>
  <si>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</si>
  <si>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</si>
  <si>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</si>
  <si>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</si>
  <si>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</si>
  <si>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</si>
  <si>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</si>
  <si>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</si>
  <si>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</si>
  <si>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</si>
  <si>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</si>
  <si>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</si>
  <si>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</si>
  <si>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</si>
  <si>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</si>
  <si>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</si>
  <si>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</si>
  <si>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</si>
  <si>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</si>
  <si>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</si>
  <si>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</si>
  <si>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</si>
  <si>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</si>
  <si>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</si>
  <si>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</si>
  <si>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</si>
  <si>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</si>
  <si>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</si>
  <si>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</si>
  <si>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</si>
  <si>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</si>
  <si>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</si>
  <si>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</si>
  <si>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</si>
  <si>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</si>
  <si>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</si>
  <si>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</si>
  <si>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</si>
  <si>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</si>
  <si>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</si>
  <si>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</si>
  <si>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</si>
  <si>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</si>
  <si>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</si>
  <si>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</si>
  <si>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</si>
  <si>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</si>
  <si>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</si>
  <si>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</si>
  <si>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</si>
  <si>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</si>
  <si>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</si>
  <si>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</si>
  <si>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</si>
  <si>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</si>
  <si>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</si>
  <si>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</si>
  <si>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</si>
  <si>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</si>
  <si>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</si>
  <si>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</si>
  <si>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</si>
  <si>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</si>
  <si>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</si>
  <si>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</si>
  <si>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</si>
  <si>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</si>
  <si>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</si>
  <si>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</si>
  <si>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</si>
  <si>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</si>
  <si>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</si>
  <si>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</si>
  <si>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</si>
  <si>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</si>
  <si>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</si>
  <si>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</si>
  <si>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</si>
  <si>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</si>
  <si>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</si>
  <si>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</si>
  <si>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</si>
  <si>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</si>
  <si>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</si>
  <si>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</si>
  <si>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</si>
  <si>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</si>
  <si>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</si>
  <si>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</si>
  <si>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</si>
  <si>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</si>
  <si>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</si>
  <si>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</si>
  <si>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</si>
  <si>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</si>
  <si>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</si>
  <si>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</si>
  <si>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</si>
  <si>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</si>
  <si>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</si>
  <si>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</si>
  <si>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</si>
  <si>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</si>
  <si>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</si>
  <si>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</si>
  <si>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</si>
  <si>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</si>
  <si>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</si>
  <si>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</si>
  <si>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</si>
  <si>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</si>
  <si>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</si>
  <si>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</si>
  <si>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</si>
  <si>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</si>
  <si>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</si>
  <si>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</si>
  <si>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</si>
  <si>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</si>
  <si>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</si>
  <si>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</si>
  <si>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</si>
  <si>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</si>
  <si>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</si>
  <si>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</si>
  <si>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</si>
  <si>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</si>
  <si>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</si>
  <si>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</si>
  <si>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</si>
  <si>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</si>
  <si>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</si>
  <si>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</si>
  <si>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</si>
  <si>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</si>
  <si>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</si>
  <si>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</si>
  <si>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</si>
  <si>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</si>
  <si>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</si>
  <si>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</si>
  <si>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</si>
  <si>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</si>
  <si>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</si>
  <si>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</si>
  <si>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</si>
  <si>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</si>
  <si>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</si>
  <si>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</si>
  <si>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</si>
  <si>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</si>
  <si>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</si>
  <si>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</si>
  <si>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</si>
  <si>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</si>
  <si>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</si>
  <si>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</si>
  <si>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</si>
  <si>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</si>
  <si>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</si>
  <si>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</si>
  <si>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</si>
  <si>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</si>
  <si>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</si>
  <si>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</si>
  <si>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</si>
  <si>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</si>
  <si>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</si>
  <si>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</si>
  <si>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</si>
  <si>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</si>
  <si>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</si>
  <si>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</si>
  <si>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</si>
  <si>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</si>
  <si>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</si>
  <si>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</si>
  <si>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</si>
  <si>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</si>
  <si>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</si>
  <si>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</si>
  <si>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</si>
  <si>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</si>
  <si>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</si>
  <si>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</si>
  <si>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</si>
  <si>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</si>
  <si>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</si>
  <si>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</si>
  <si>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</si>
  <si>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</si>
  <si>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</si>
  <si>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</si>
  <si>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</si>
  <si>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</si>
  <si>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</si>
  <si>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</si>
  <si>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</si>
  <si>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</si>
  <si>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</si>
  <si>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</si>
  <si>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</si>
  <si>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</si>
  <si>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</si>
  <si>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</si>
  <si>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</si>
  <si>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</si>
  <si>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</si>
  <si>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</si>
  <si>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</si>
  <si>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</si>
  <si>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</si>
  <si>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</si>
  <si>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</si>
  <si>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</si>
  <si>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</si>
  <si>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</si>
  <si>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</si>
  <si>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</si>
  <si>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</si>
  <si>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</si>
  <si>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</si>
  <si>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</si>
  <si>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</si>
  <si>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</si>
  <si>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</si>
  <si>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</si>
  <si>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</si>
  <si>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</si>
  <si>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</si>
  <si>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</si>
  <si>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</si>
  <si>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</si>
  <si>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</si>
  <si>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</si>
  <si>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</si>
  <si>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</si>
  <si>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</si>
  <si>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</si>
  <si>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</si>
  <si>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</si>
  <si>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</si>
  <si>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</si>
  <si>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</si>
  <si>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</si>
  <si>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</si>
  <si>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</si>
  <si>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</si>
  <si>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</si>
  <si>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</si>
  <si>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</si>
  <si>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</si>
  <si>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</si>
  <si>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</si>
  <si>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</si>
  <si>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</si>
  <si>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</si>
  <si>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</si>
  <si>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</si>
  <si>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</si>
  <si>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</si>
  <si>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</si>
  <si>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</si>
  <si>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</si>
  <si>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</si>
  <si>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</si>
  <si>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</si>
  <si>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</si>
  <si>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</si>
  <si>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</si>
  <si>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</si>
  <si>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</si>
  <si>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</si>
  <si>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</si>
  <si>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</si>
  <si>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</si>
  <si>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</si>
  <si>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</si>
  <si>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</si>
  <si>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</si>
  <si>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</si>
  <si>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</si>
  <si>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</si>
  <si>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</si>
  <si>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</si>
  <si>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</si>
  <si>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</si>
  <si>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</si>
  <si>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</si>
  <si>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</si>
  <si>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</si>
  <si>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</si>
  <si>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</si>
  <si>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</si>
  <si>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</si>
  <si>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</si>
  <si>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</si>
  <si>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</si>
  <si>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</si>
  <si>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</si>
  <si>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</si>
  <si>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</si>
  <si>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</si>
  <si>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</si>
  <si>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</si>
  <si>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</si>
  <si>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</si>
  <si>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</si>
  <si>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</si>
  <si>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</si>
  <si>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</si>
  <si>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</si>
  <si>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</si>
  <si>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</si>
  <si>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</si>
  <si>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</si>
  <si>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</si>
  <si>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</si>
  <si>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</si>
  <si>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</si>
  <si>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</si>
  <si>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</si>
  <si>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</si>
  <si>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</si>
  <si>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</si>
  <si>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</si>
  <si>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</si>
  <si>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</si>
  <si>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</si>
  <si>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</si>
  <si>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</si>
  <si>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</si>
  <si>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</si>
  <si>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</si>
  <si>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</si>
  <si>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</si>
  <si>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</si>
  <si>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</si>
  <si>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</si>
  <si>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</si>
  <si>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</si>
  <si>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</si>
  <si>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</si>
  <si>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</si>
  <si>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</si>
  <si>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</si>
  <si>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</si>
  <si>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</si>
  <si>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</si>
  <si>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</si>
  <si>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</si>
  <si>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</si>
  <si>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</si>
  <si>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</si>
  <si>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</si>
  <si>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</si>
  <si>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</si>
  <si>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</si>
  <si>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</si>
  <si>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</si>
  <si>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</si>
  <si>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</si>
  <si>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</si>
  <si>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</si>
  <si>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</si>
  <si>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</si>
  <si>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</si>
  <si>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</si>
  <si>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</si>
  <si>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</si>
  <si>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</si>
  <si>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</si>
  <si>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</si>
  <si>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</si>
  <si>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</si>
  <si>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</si>
  <si>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</si>
  <si>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</si>
  <si>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</si>
  <si>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</si>
  <si>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</si>
  <si>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</si>
  <si>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</si>
  <si>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</si>
  <si>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</si>
  <si>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</si>
  <si>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</si>
  <si>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</si>
  <si>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</si>
  <si>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</si>
  <si>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</si>
  <si>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</si>
  <si>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</si>
  <si>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</si>
  <si>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</si>
  <si>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</si>
  <si>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</si>
  <si>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</si>
  <si>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</si>
  <si>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</si>
  <si>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</si>
  <si>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</si>
  <si>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</si>
  <si>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</si>
  <si>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</si>
  <si>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</si>
  <si>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</si>
  <si>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</si>
  <si>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</si>
  <si>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</si>
  <si>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</si>
  <si>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</si>
  <si>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</si>
  <si>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</si>
  <si>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</si>
  <si>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</si>
  <si>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</si>
  <si>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</si>
  <si>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</si>
  <si>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</si>
  <si>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</si>
  <si>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</si>
  <si>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</si>
  <si>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</si>
  <si>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</si>
  <si>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</si>
  <si>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</si>
  <si>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</si>
  <si>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</si>
  <si>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</si>
  <si>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</si>
  <si>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</si>
  <si>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</si>
  <si>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</si>
  <si>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</si>
  <si>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</si>
  <si>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</si>
  <si>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</si>
  <si>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</si>
  <si>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</si>
  <si>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</si>
  <si>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</si>
  <si>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</si>
  <si>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</si>
  <si>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</si>
  <si>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</si>
  <si>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</si>
  <si>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</si>
  <si>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</si>
  <si>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</si>
  <si>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</si>
  <si>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</si>
  <si>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</si>
  <si>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</si>
  <si>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</si>
  <si>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</si>
  <si>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</si>
  <si>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</si>
  <si>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</si>
  <si>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</si>
  <si>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</si>
  <si>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</si>
  <si>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</si>
  <si>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</si>
  <si>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</si>
  <si>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</si>
  <si>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</si>
  <si>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</si>
  <si>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</si>
  <si>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</si>
  <si>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</si>
  <si>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</si>
  <si>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</si>
  <si>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</si>
  <si>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</si>
  <si>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</si>
  <si>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</si>
  <si>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</si>
  <si>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</si>
  <si>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</si>
  <si>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</si>
  <si>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</si>
  <si>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</si>
  <si>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</si>
  <si>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</si>
  <si>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</si>
  <si>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</si>
  <si>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</si>
  <si>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</si>
  <si>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</si>
  <si>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</si>
  <si>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</si>
  <si>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</si>
  <si>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</si>
  <si>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</si>
  <si>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</si>
  <si>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</si>
  <si>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</si>
  <si>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</si>
  <si>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</si>
  <si>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</si>
  <si>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</si>
  <si>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</si>
  <si>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</si>
  <si>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</si>
  <si>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</si>
  <si>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</si>
  <si>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</si>
  <si>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</si>
  <si>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</si>
  <si>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</si>
  <si>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</si>
  <si>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</si>
  <si>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</si>
  <si>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</si>
  <si>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</si>
  <si>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</si>
  <si>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</si>
  <si>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</si>
  <si>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</si>
  <si>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</si>
  <si>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</si>
  <si>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</si>
  <si>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</si>
  <si>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</si>
  <si>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</si>
  <si>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</si>
  <si>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</si>
  <si>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</si>
  <si>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</si>
  <si>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</si>
  <si>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</si>
  <si>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</si>
  <si>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</si>
  <si>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</si>
  <si>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</si>
  <si>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</si>
  <si>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</si>
  <si>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</si>
  <si>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</si>
  <si>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</si>
  <si>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</si>
  <si>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</si>
  <si>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</si>
  <si>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</si>
  <si>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</si>
  <si>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</si>
  <si>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</si>
  <si>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</si>
  <si>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</si>
  <si>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</si>
  <si>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</si>
  <si>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</si>
  <si>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</si>
  <si>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</si>
  <si>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</si>
  <si>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</si>
  <si>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</si>
  <si>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</si>
  <si>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</si>
  <si>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</si>
  <si>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</si>
  <si>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</si>
  <si>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</si>
  <si>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</si>
  <si>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</si>
  <si>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</si>
  <si>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</si>
  <si>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</si>
  <si>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</si>
  <si>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</si>
  <si>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</si>
  <si>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</si>
  <si>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</si>
  <si>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</si>
  <si>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</si>
  <si>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</si>
  <si>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</si>
  <si>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</si>
  <si>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</si>
  <si>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</si>
  <si>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</si>
  <si>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</si>
  <si>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</si>
  <si>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</si>
  <si>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</si>
  <si>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</si>
  <si>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</si>
  <si>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</si>
  <si>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</si>
  <si>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</si>
  <si>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</si>
  <si>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</si>
  <si>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</si>
  <si>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</si>
  <si>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</si>
  <si>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</si>
  <si>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</si>
  <si>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</si>
  <si>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</si>
  <si>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</si>
  <si>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</si>
  <si>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</si>
  <si>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</si>
  <si>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</si>
  <si>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</si>
  <si>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</si>
  <si>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</si>
  <si>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</si>
  <si>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</si>
  <si>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</si>
  <si>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</si>
  <si>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</si>
  <si>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</si>
  <si>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</si>
  <si>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</si>
  <si>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</si>
  <si>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</si>
  <si>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</si>
  <si>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</si>
  <si>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</si>
  <si>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</si>
  <si>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</si>
  <si>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</si>
  <si>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</si>
  <si>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</si>
  <si>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</si>
  <si>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</si>
  <si>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</si>
  <si>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</si>
  <si>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</si>
  <si>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</si>
  <si>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</si>
  <si>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</si>
  <si>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</si>
  <si>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</si>
  <si>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</si>
  <si>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</si>
  <si>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</si>
  <si>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</si>
  <si>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</si>
  <si>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</si>
  <si>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</si>
  <si>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</si>
  <si>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</si>
  <si>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</si>
  <si>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</si>
  <si>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</si>
  <si>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</si>
  <si>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</si>
  <si>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</si>
  <si>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</si>
  <si>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</si>
  <si>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</si>
  <si>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</si>
  <si>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</si>
  <si>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</si>
  <si>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</si>
  <si>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</si>
  <si>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</si>
  <si>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</si>
  <si>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</si>
  <si>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</si>
  <si>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</si>
  <si>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</si>
  <si>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</si>
  <si>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</si>
  <si>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</si>
  <si>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</si>
  <si>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</si>
  <si>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</si>
  <si>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</si>
  <si>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</si>
  <si>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</si>
  <si>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</si>
  <si>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</si>
  <si>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</si>
  <si>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</si>
  <si>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</si>
  <si>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</si>
  <si>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</si>
  <si>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</si>
  <si>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</si>
  <si>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</si>
  <si>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</si>
  <si>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</si>
  <si>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</si>
  <si>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</si>
  <si>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</si>
  <si>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</si>
  <si>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</si>
  <si>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</si>
  <si>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</si>
  <si>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</si>
  <si>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</si>
  <si>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</si>
  <si>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</si>
  <si>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</si>
  <si>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</si>
  <si>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</si>
  <si>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</si>
  <si>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</si>
  <si>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</si>
  <si>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</si>
  <si>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</si>
  <si>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</si>
  <si>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</si>
  <si>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</si>
  <si>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</si>
  <si>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</si>
  <si>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</si>
  <si>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</si>
  <si>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</si>
  <si>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</si>
  <si>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</si>
  <si>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</si>
  <si>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</si>
  <si>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</si>
  <si>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</si>
  <si>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</si>
  <si>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</si>
  <si>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</si>
  <si>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</si>
  <si>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</si>
  <si>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</si>
  <si>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</si>
  <si>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</si>
  <si>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</si>
  <si>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</si>
  <si>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</si>
  <si>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</si>
  <si>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</si>
  <si>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</si>
  <si>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</si>
  <si>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</si>
  <si>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</si>
  <si>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</si>
  <si>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</si>
  <si>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</si>
  <si>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</si>
  <si>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</si>
  <si>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</si>
  <si>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</si>
  <si>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</si>
  <si>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</si>
  <si>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</si>
  <si>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</si>
  <si>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</si>
  <si>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</si>
  <si>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</si>
  <si>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</si>
  <si>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</si>
  <si>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</si>
  <si>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</si>
  <si>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</si>
  <si>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</si>
  <si>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</si>
  <si>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</si>
  <si>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</si>
  <si>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</si>
  <si>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</si>
  <si>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</si>
  <si>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</si>
  <si>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</si>
  <si>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</si>
  <si>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</si>
  <si>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</si>
  <si>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</si>
  <si>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</si>
  <si>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</si>
  <si>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</si>
  <si>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</si>
  <si>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</si>
  <si>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</si>
  <si>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</si>
  <si>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</si>
  <si>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</si>
  <si>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</si>
  <si>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</si>
  <si>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</si>
  <si>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</si>
  <si>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</si>
  <si>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</si>
  <si>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</si>
  <si>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</si>
  <si>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</si>
  <si>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</si>
  <si>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</si>
  <si>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</si>
  <si>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</si>
  <si>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</si>
  <si>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</si>
  <si>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</si>
  <si>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</si>
  <si>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</si>
  <si>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</si>
  <si>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</si>
  <si>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</si>
  <si>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</si>
  <si>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</si>
  <si>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</si>
  <si>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</si>
  <si>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</si>
  <si>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</si>
  <si>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</si>
  <si>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</si>
  <si>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</si>
  <si>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</si>
  <si>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</si>
  <si>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</si>
  <si>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</si>
  <si>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</si>
  <si>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</si>
  <si>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</si>
  <si>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</si>
  <si>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</si>
  <si>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</si>
  <si>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</si>
  <si>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</si>
  <si>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</si>
  <si>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</si>
  <si>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</si>
  <si>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</si>
  <si>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</si>
  <si>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</si>
  <si>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</si>
  <si>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</si>
  <si>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</si>
  <si>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</si>
  <si>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</si>
  <si>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</si>
  <si>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</si>
  <si>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</si>
  <si>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</si>
  <si>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</si>
  <si>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</si>
  <si>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</si>
  <si>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</si>
  <si>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</si>
  <si>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</si>
  <si>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</si>
  <si>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</si>
  <si>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</si>
  <si>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</si>
  <si>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</si>
  <si>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</si>
  <si>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</si>
  <si>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</si>
  <si>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</si>
  <si>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</si>
  <si>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</si>
  <si>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</si>
  <si>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</si>
  <si>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</si>
  <si>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</si>
  <si>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</si>
  <si>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</si>
  <si>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</si>
  <si>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</si>
  <si>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</si>
  <si>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</si>
  <si>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</si>
  <si>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</si>
  <si>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</si>
  <si>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</si>
  <si>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</si>
  <si>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</si>
  <si>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</si>
  <si>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</si>
  <si>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</si>
  <si>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</si>
  <si>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</si>
  <si>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</si>
  <si>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</si>
  <si>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</si>
  <si>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</si>
  <si>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</si>
  <si>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</si>
  <si>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</si>
  <si>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</si>
  <si>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</si>
  <si>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</si>
  <si>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</si>
  <si>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</si>
  <si>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</si>
  <si>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</si>
  <si>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</si>
  <si>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</si>
  <si>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</si>
  <si>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</si>
  <si>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</si>
  <si>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</si>
  <si>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</si>
  <si>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</si>
  <si>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</si>
  <si>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</si>
  <si>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</si>
  <si>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</si>
  <si>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</si>
  <si>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</si>
  <si>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</si>
  <si>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</si>
  <si>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</si>
  <si>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</si>
  <si>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</si>
  <si>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</si>
  <si>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</si>
  <si>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</si>
  <si>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</si>
  <si>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</si>
  <si>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</si>
  <si>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</si>
  <si>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</si>
  <si>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</si>
  <si>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</si>
  <si>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</si>
  <si>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</si>
  <si>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</si>
  <si>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</si>
  <si>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</si>
  <si>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</si>
  <si>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</si>
  <si>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</si>
  <si>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</si>
  <si>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</si>
  <si>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</si>
  <si>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</si>
  <si>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</si>
  <si>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</si>
  <si>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</si>
  <si>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</si>
  <si>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</si>
  <si>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</si>
  <si>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</si>
  <si>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</si>
  <si>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</si>
  <si>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</si>
  <si>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</si>
  <si>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</si>
  <si>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</si>
  <si>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</si>
  <si>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</si>
  <si>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</si>
  <si>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</si>
  <si>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</si>
  <si>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</si>
  <si>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</si>
  <si>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</si>
  <si>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</si>
  <si>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</si>
  <si>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</si>
  <si>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</si>
  <si>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</si>
  <si>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</si>
  <si>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</si>
  <si>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</si>
  <si>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</si>
  <si>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</si>
  <si>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</si>
  <si>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</si>
  <si>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</si>
  <si>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</si>
  <si>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</si>
  <si>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</si>
  <si>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</si>
  <si>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</si>
  <si>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</si>
  <si>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</si>
  <si>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</si>
  <si>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</si>
  <si>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</si>
  <si>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</si>
  <si>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</si>
  <si>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</si>
  <si>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</si>
  <si>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</si>
  <si>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</si>
  <si>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</si>
  <si>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</si>
  <si>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</si>
  <si>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</si>
  <si>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</si>
  <si>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</si>
  <si>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</si>
  <si>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</si>
  <si>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</si>
  <si>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</si>
  <si>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</si>
  <si>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</si>
  <si>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</si>
  <si>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</si>
  <si>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</si>
  <si>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</si>
  <si>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</si>
  <si>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</si>
  <si>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</si>
  <si>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</si>
  <si>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</si>
  <si>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</si>
  <si>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</si>
  <si>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</si>
  <si>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</si>
  <si>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</si>
  <si>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</si>
  <si>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</si>
  <si>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</si>
  <si>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</si>
  <si>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</si>
  <si>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</si>
  <si>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</si>
  <si>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</si>
  <si>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</si>
  <si>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</si>
  <si>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</si>
  <si>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</si>
  <si>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</si>
  <si>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</si>
  <si>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</si>
  <si>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</si>
  <si>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</si>
  <si>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</si>
  <si>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</si>
  <si>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</si>
  <si>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</si>
  <si>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</si>
  <si>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</si>
  <si>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</si>
  <si>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</si>
  <si>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</si>
  <si>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</si>
  <si>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</si>
  <si>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</si>
  <si>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</si>
  <si>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</si>
  <si>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</si>
  <si>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</si>
  <si>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</si>
  <si>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</si>
  <si>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</si>
  <si>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</si>
  <si>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</si>
  <si>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</si>
  <si>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</si>
  <si>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</si>
  <si>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</si>
  <si>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</si>
  <si>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</si>
  <si>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</si>
  <si>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</si>
  <si>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</si>
  <si>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</si>
  <si>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</si>
  <si>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</si>
  <si>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</si>
  <si>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</si>
  <si>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</si>
  <si>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</si>
  <si>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</si>
  <si>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</si>
  <si>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</si>
  <si>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</si>
  <si>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</si>
  <si>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</si>
  <si>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</si>
  <si>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</si>
  <si>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</si>
  <si>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</si>
  <si>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</si>
  <si>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</si>
  <si>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</si>
  <si>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</si>
  <si>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</si>
  <si>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</si>
  <si>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</si>
  <si>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</si>
  <si>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</si>
  <si>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</si>
  <si>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</si>
  <si>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</si>
  <si>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</si>
  <si>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</si>
  <si>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</si>
  <si>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</si>
  <si>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</si>
  <si>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</si>
  <si>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</si>
  <si>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</si>
  <si>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</si>
  <si>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</si>
  <si>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</si>
  <si>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</si>
  <si>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</si>
  <si>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</si>
  <si>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</si>
  <si>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</si>
  <si>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</si>
  <si>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</si>
  <si>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</si>
  <si>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</si>
  <si>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</si>
  <si>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</si>
  <si>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</si>
  <si>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</si>
  <si>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</si>
  <si>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</si>
  <si>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</si>
  <si>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</si>
  <si>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</si>
  <si>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</si>
  <si>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</si>
  <si>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</si>
  <si>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</si>
  <si>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</si>
  <si>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</si>
  <si>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</si>
  <si>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</si>
  <si>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</si>
  <si>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</si>
  <si>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</si>
  <si>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</si>
  <si>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</si>
  <si>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</si>
  <si>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</si>
  <si>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</si>
  <si>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</si>
  <si>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</si>
  <si>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</si>
  <si>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</si>
  <si>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</si>
  <si>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</si>
  <si>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</si>
  <si>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</si>
  <si>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</si>
  <si>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</si>
  <si>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</si>
  <si>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</si>
  <si>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</si>
  <si>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</si>
  <si>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</si>
  <si>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</si>
  <si>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</si>
  <si>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</si>
  <si>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</si>
  <si>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</si>
  <si>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</si>
  <si>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</si>
  <si>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</si>
  <si>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</si>
  <si>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</si>
  <si>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</si>
  <si>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</si>
  <si>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</si>
  <si>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</si>
  <si>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</si>
  <si>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</si>
  <si>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</si>
  <si>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</si>
  <si>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</si>
  <si>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</si>
  <si>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</si>
  <si>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</si>
  <si>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</si>
  <si>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</si>
  <si>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</si>
  <si>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</si>
  <si>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</si>
  <si>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</si>
  <si>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</si>
  <si>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</si>
  <si>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</si>
  <si>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</si>
  <si>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</si>
  <si>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</si>
  <si>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</si>
  <si>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</si>
  <si>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</si>
  <si>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</si>
  <si>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</si>
  <si>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</si>
  <si>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</si>
  <si>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</si>
  <si>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</si>
  <si>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</si>
  <si>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</si>
  <si>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</si>
  <si>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</si>
  <si>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</si>
  <si>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</si>
  <si>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</si>
  <si>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</si>
  <si>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</si>
  <si>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</si>
  <si>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</si>
  <si>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</si>
  <si>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</si>
  <si>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</si>
  <si>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</si>
  <si>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</si>
  <si>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</si>
  <si>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</si>
  <si>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</si>
  <si>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</si>
  <si>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</si>
  <si>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</si>
  <si>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</si>
  <si>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</si>
  <si>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</si>
  <si>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</si>
  <si>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</si>
  <si>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</si>
  <si>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</si>
  <si>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</si>
  <si>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</si>
  <si>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</si>
  <si>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</si>
  <si>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</si>
  <si>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</si>
  <si>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</si>
  <si>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</si>
  <si>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</si>
  <si>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</si>
  <si>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</si>
  <si>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</si>
  <si>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</si>
  <si>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</si>
  <si>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</si>
  <si>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</si>
  <si>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</si>
  <si>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</si>
  <si>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</si>
  <si>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</si>
  <si>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</si>
  <si>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</si>
  <si>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</si>
  <si>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</si>
  <si>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</si>
  <si>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</si>
  <si>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</si>
  <si>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</si>
  <si>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</si>
  <si>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</si>
  <si>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</si>
  <si>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</si>
  <si>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</si>
  <si>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</si>
  <si>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</si>
  <si>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</si>
  <si>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</si>
  <si>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</si>
  <si>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</si>
  <si>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</si>
  <si>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</si>
  <si>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</si>
  <si>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</si>
  <si>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</si>
  <si>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</si>
  <si>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</si>
  <si>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</si>
  <si>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</si>
  <si>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</si>
  <si>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</si>
  <si>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</si>
  <si>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</si>
  <si>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</si>
  <si>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</si>
  <si>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</si>
  <si>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</si>
  <si>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</si>
  <si>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</si>
  <si>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</si>
  <si>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</si>
  <si>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</si>
  <si>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</si>
  <si>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</si>
  <si>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</si>
  <si>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</si>
  <si>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</si>
  <si>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</si>
  <si>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</si>
  <si>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</si>
  <si>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</si>
  <si>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</si>
  <si>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</si>
  <si>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</si>
  <si>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</si>
  <si>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</si>
  <si>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</si>
  <si>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</si>
  <si>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</si>
  <si>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</si>
  <si>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</si>
  <si>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</si>
  <si>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</si>
  <si>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</si>
  <si>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</si>
  <si>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</si>
  <si>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</si>
  <si>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</si>
  <si>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</si>
  <si>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</si>
  <si>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</si>
  <si>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</si>
  <si>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</si>
  <si>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</si>
  <si>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</si>
  <si>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</si>
  <si>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</si>
  <si>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</si>
  <si>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</si>
  <si>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</si>
  <si>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</si>
  <si>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</si>
  <si>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</si>
  <si>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</si>
  <si>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</si>
  <si>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</si>
  <si>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</si>
  <si>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</si>
  <si>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</si>
  <si>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</si>
  <si>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</si>
  <si>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</si>
  <si>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</si>
  <si>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</si>
  <si>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</si>
  <si>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</si>
  <si>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</si>
  <si>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</si>
  <si>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</si>
  <si>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</si>
  <si>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</si>
  <si>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</si>
  <si>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</si>
  <si>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</si>
  <si>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</si>
  <si>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</si>
  <si>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</si>
  <si>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</si>
  <si>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</si>
  <si>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</si>
  <si>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</si>
  <si>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</si>
  <si>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</si>
  <si>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</si>
  <si>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</si>
  <si>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</si>
  <si>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</si>
  <si>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</si>
  <si>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</si>
  <si>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</si>
  <si>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</si>
  <si>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</si>
  <si>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</si>
  <si>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</si>
  <si>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</si>
  <si>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</si>
  <si>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</si>
  <si>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</si>
  <si>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</si>
  <si>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</si>
  <si>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</si>
  <si>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</si>
  <si>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</si>
  <si>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</si>
  <si>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</si>
  <si>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</si>
  <si>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</si>
  <si>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</si>
  <si>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</si>
  <si>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</si>
  <si>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</si>
  <si>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</si>
  <si>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</si>
  <si>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</si>
  <si>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</si>
  <si>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</si>
  <si>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</si>
  <si>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</si>
  <si>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</si>
  <si>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</si>
  <si>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</si>
  <si>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</si>
  <si>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</si>
  <si>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</si>
  <si>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</si>
  <si>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</si>
  <si>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</si>
  <si>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</si>
  <si>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</si>
  <si>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</si>
  <si>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</si>
  <si>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</si>
  <si>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</si>
  <si>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</si>
  <si>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</si>
  <si>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</si>
  <si>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</si>
  <si>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</si>
  <si>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</si>
  <si>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</si>
  <si>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</si>
  <si>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</si>
  <si>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</si>
  <si>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</si>
  <si>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</si>
  <si>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</si>
  <si>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</si>
  <si>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</si>
  <si>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</si>
  <si>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</si>
  <si>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</si>
  <si>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</si>
  <si>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</si>
  <si>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</si>
  <si>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</si>
  <si>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</si>
  <si>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</si>
  <si>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</si>
  <si>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</si>
  <si>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</si>
  <si>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</si>
  <si>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</si>
  <si>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</si>
  <si>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</si>
  <si>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</si>
  <si>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</si>
  <si>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</si>
  <si>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</si>
  <si>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</si>
  <si>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</si>
  <si>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</si>
  <si>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</si>
  <si>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</si>
  <si>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</si>
  <si>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</si>
  <si>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</si>
  <si>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</si>
  <si>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</si>
  <si>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</si>
  <si>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</si>
  <si>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</si>
  <si>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</si>
  <si>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</si>
  <si>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</si>
  <si>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</si>
  <si>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</si>
  <si>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</si>
  <si>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</si>
  <si>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</si>
  <si>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</si>
  <si>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</si>
  <si>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</si>
  <si>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</si>
  <si>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</si>
  <si>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</si>
  <si>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</si>
  <si>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</si>
  <si>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</si>
  <si>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</si>
  <si>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</si>
  <si>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</si>
  <si>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</si>
  <si>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</si>
  <si>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</si>
  <si>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</si>
  <si>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</si>
  <si>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</si>
  <si>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</si>
  <si>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</si>
  <si>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</si>
  <si>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</si>
  <si>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</si>
  <si>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</si>
  <si>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</si>
  <si>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</si>
  <si>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</si>
  <si>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</si>
  <si>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</si>
  <si>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</si>
  <si>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</si>
  <si>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</si>
  <si>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</si>
  <si>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</si>
  <si>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</si>
  <si>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</si>
  <si>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</si>
  <si>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</si>
  <si>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</si>
  <si>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</si>
  <si>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</si>
  <si>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</si>
  <si>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</si>
  <si>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</si>
  <si>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</si>
  <si>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</si>
  <si>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</si>
  <si>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</si>
  <si>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</si>
  <si>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</si>
  <si>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</si>
  <si>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</si>
  <si>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</si>
  <si>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</si>
  <si>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</si>
  <si>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</si>
  <si>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</si>
  <si>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</si>
  <si>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</si>
  <si>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</si>
  <si>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</si>
  <si>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</si>
  <si>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</si>
  <si>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</si>
  <si>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</si>
  <si>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</si>
  <si>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</si>
  <si>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</si>
  <si>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</si>
  <si>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</si>
  <si>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</si>
  <si>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</si>
  <si>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</si>
  <si>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</si>
  <si>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</si>
  <si>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</si>
  <si>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</si>
  <si>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</si>
  <si>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</si>
  <si>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</si>
  <si>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</si>
  <si>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</si>
  <si>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</si>
  <si>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</si>
  <si>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</si>
  <si>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</si>
  <si>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</si>
  <si>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</si>
  <si>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</si>
  <si>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</si>
  <si>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</si>
  <si>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</si>
  <si>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</si>
  <si>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</si>
  <si>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</si>
  <si>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</si>
  <si>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</si>
  <si>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</si>
  <si>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</si>
  <si>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</si>
  <si>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</si>
  <si>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</si>
  <si>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</si>
  <si>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</si>
  <si>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</si>
  <si>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</si>
  <si>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</si>
  <si>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</si>
  <si>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</si>
  <si>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</si>
  <si>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</si>
  <si>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</si>
  <si>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</si>
  <si>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</si>
  <si>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</si>
  <si>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</si>
  <si>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</si>
  <si>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</si>
  <si>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</si>
  <si>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</si>
  <si>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</si>
  <si>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</si>
  <si>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</si>
  <si>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</si>
  <si>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</si>
  <si>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</si>
  <si>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</si>
  <si>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</si>
  <si>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</si>
  <si>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</si>
  <si>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</si>
  <si>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</si>
  <si>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</si>
  <si>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</si>
  <si>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</si>
  <si>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</si>
  <si>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</si>
  <si>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</si>
  <si>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</si>
  <si>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</si>
  <si>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</si>
  <si>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</si>
  <si>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</si>
  <si>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</si>
  <si>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</si>
  <si>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</si>
  <si>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</si>
  <si>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</si>
  <si>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</si>
  <si>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</si>
  <si>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</si>
  <si>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</si>
  <si>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</si>
  <si>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</si>
  <si>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</si>
  <si>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</si>
  <si>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</si>
  <si>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</si>
  <si>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</si>
  <si>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</si>
  <si>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</si>
  <si>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</si>
  <si>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</si>
  <si>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</si>
  <si>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</si>
  <si>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</si>
  <si>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</si>
  <si>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</si>
  <si>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</si>
  <si>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</si>
  <si>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</si>
  <si>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</si>
  <si>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</si>
  <si>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</si>
  <si>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</si>
  <si>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</si>
  <si>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</si>
  <si>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</si>
  <si>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</si>
  <si>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</si>
  <si>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</si>
  <si>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</si>
  <si>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</si>
  <si>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</si>
  <si>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</si>
  <si>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</si>
  <si>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</si>
  <si>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</si>
  <si>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</si>
  <si>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</si>
  <si>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</si>
  <si>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</si>
  <si>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</si>
  <si>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</si>
  <si>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</si>
  <si>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</si>
  <si>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</si>
  <si>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</si>
  <si>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</si>
  <si>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</si>
  <si>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</si>
  <si>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</si>
  <si>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</si>
  <si>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</si>
  <si>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</si>
  <si>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</si>
  <si>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</si>
  <si>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</si>
  <si>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</si>
  <si>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</si>
  <si>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</si>
  <si>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</si>
  <si>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</si>
  <si>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</si>
  <si>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</si>
  <si>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</si>
  <si>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</si>
  <si>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</si>
  <si>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</si>
  <si>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</si>
  <si>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</si>
  <si>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</si>
  <si>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</si>
  <si>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</si>
  <si>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</si>
  <si>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</si>
  <si>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</si>
  <si>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</si>
  <si>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</si>
  <si>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</si>
  <si>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</si>
  <si>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</si>
  <si>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</si>
  <si>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</si>
  <si>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</si>
  <si>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</si>
  <si>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</si>
  <si>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</si>
  <si>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</si>
  <si>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</si>
  <si>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</si>
  <si>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</si>
  <si>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</si>
  <si>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</si>
  <si>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</si>
  <si>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</si>
  <si>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</si>
  <si>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</si>
  <si>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</si>
  <si>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</si>
  <si>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</si>
  <si>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</si>
  <si>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</si>
  <si>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</si>
  <si>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</si>
  <si>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</si>
  <si>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</si>
  <si>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</si>
  <si>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</si>
  <si>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</si>
  <si>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</si>
  <si>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</si>
  <si>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</si>
  <si>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</si>
  <si>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</si>
  <si>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</si>
  <si>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</si>
  <si>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</si>
  <si>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</si>
  <si>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</si>
  <si>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</si>
  <si>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</si>
  <si>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</si>
  <si>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</si>
  <si>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</si>
  <si>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</si>
  <si>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</si>
  <si>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</si>
  <si>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</si>
  <si>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</si>
  <si>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</si>
  <si>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</si>
  <si>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</si>
  <si>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</si>
  <si>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</si>
  <si>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</si>
  <si>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</si>
  <si>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</si>
  <si>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</si>
  <si>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</si>
  <si>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</si>
  <si>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</si>
  <si>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</si>
  <si>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</si>
  <si>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</si>
  <si>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</si>
  <si>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</si>
  <si>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</si>
  <si>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</si>
  <si>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</si>
  <si>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</si>
  <si>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</si>
  <si>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</si>
  <si>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</si>
  <si>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</si>
  <si>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</si>
  <si>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</si>
  <si>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</si>
  <si>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</si>
  <si>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</si>
  <si>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</si>
  <si>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</si>
  <si>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</si>
  <si>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</si>
  <si>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</si>
  <si>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</si>
  <si>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</si>
  <si>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</si>
  <si>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</si>
  <si>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</si>
  <si>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</si>
  <si>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</si>
  <si>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</si>
  <si>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</si>
  <si>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</si>
  <si>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</si>
  <si>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</si>
  <si>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</si>
  <si>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</si>
  <si>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</si>
  <si>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</si>
  <si>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</si>
  <si>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</si>
  <si>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</si>
  <si>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</si>
  <si>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</si>
  <si>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</si>
  <si>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</si>
  <si>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</si>
  <si>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</si>
  <si>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</si>
  <si>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</si>
  <si>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</si>
  <si>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</si>
  <si>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</si>
  <si>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</si>
  <si>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</si>
  <si>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</si>
  <si>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</si>
  <si>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</si>
  <si>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</si>
  <si>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</si>
  <si>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</si>
  <si>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</si>
  <si>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</si>
  <si>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</si>
  <si>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</si>
  <si>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</si>
  <si>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</si>
  <si>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</si>
  <si>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</si>
  <si>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</si>
  <si>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</si>
  <si>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</si>
  <si>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</si>
  <si>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</si>
  <si>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</si>
  <si>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</si>
  <si>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</si>
  <si>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</si>
  <si>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</si>
  <si>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</si>
  <si>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</si>
  <si>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</si>
  <si>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</si>
  <si>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</si>
  <si>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</si>
  <si>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</si>
  <si>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</si>
  <si>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</si>
  <si>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</si>
  <si>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</si>
  <si>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</si>
  <si>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</si>
  <si>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</si>
  <si>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</si>
  <si>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</si>
  <si>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</si>
  <si>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</si>
  <si>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</si>
  <si>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</si>
  <si>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</si>
  <si>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</si>
  <si>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</si>
  <si>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</si>
  <si>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</si>
  <si>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</si>
  <si>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</si>
  <si>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</si>
  <si>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</si>
  <si>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</si>
  <si>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</si>
  <si>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</si>
  <si>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</si>
  <si>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</si>
  <si>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</si>
  <si>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</si>
  <si>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</si>
  <si>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</si>
  <si>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</si>
  <si>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</si>
  <si>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</si>
  <si>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</si>
  <si>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</si>
  <si>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</si>
  <si>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</si>
  <si>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</si>
  <si>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</si>
  <si>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</si>
  <si>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</si>
  <si>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</si>
  <si>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</si>
  <si>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</si>
  <si>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</si>
  <si>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</si>
  <si>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</si>
  <si>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</si>
  <si>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</si>
  <si>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</si>
  <si>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</si>
  <si>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</si>
  <si>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</si>
  <si>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</si>
  <si>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</si>
  <si>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</si>
  <si>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</si>
  <si>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</si>
  <si>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</si>
  <si>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</si>
  <si>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</si>
  <si>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</si>
  <si>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</si>
  <si>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</si>
  <si>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</si>
  <si>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</si>
  <si>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</si>
  <si>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</si>
  <si>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</si>
  <si>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</si>
  <si>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</si>
  <si>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</si>
  <si>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</si>
  <si>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</si>
  <si>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</si>
  <si>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</si>
  <si>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</si>
  <si>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</si>
  <si>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</si>
  <si>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</si>
  <si>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</si>
  <si>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</si>
  <si>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</si>
  <si>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</si>
  <si>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</si>
  <si>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</si>
  <si>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</si>
  <si>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</si>
  <si>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</si>
  <si>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</si>
  <si>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</si>
  <si>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</si>
  <si>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</si>
  <si>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</si>
  <si>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</si>
  <si>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</si>
  <si>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</si>
  <si>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</si>
  <si>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</si>
  <si>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</si>
  <si>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</si>
  <si>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</si>
  <si>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</si>
  <si>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</si>
  <si>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</si>
  <si>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</si>
  <si>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</si>
  <si>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</si>
  <si>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</si>
  <si>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</si>
  <si>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</si>
  <si>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</si>
  <si>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</si>
  <si>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</si>
  <si>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</si>
  <si>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</si>
  <si>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</si>
  <si>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</si>
  <si>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</si>
  <si>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</si>
  <si>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</si>
  <si>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</si>
  <si>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</si>
  <si>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</si>
  <si>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</si>
  <si>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</si>
  <si>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</si>
  <si>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</si>
  <si>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</si>
  <si>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</si>
  <si>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</si>
  <si>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</si>
  <si>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</si>
  <si>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</si>
  <si>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</si>
  <si>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</si>
  <si>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</si>
  <si>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</si>
  <si>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</si>
  <si>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</si>
  <si>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</si>
  <si>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</si>
  <si>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</si>
  <si>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</si>
  <si>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</si>
  <si>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</si>
  <si>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</si>
  <si>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</si>
  <si>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</si>
  <si>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</si>
  <si>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</si>
  <si>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</si>
  <si>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</si>
  <si>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</si>
  <si>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</si>
  <si>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</si>
  <si>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</si>
  <si>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</si>
  <si>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</si>
  <si>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</si>
  <si>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</si>
  <si>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</si>
  <si>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</si>
  <si>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</si>
  <si>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</si>
  <si>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</si>
  <si>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</si>
  <si>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</si>
  <si>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</si>
  <si>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</si>
  <si>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</si>
  <si>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</si>
  <si>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</si>
  <si>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</si>
  <si>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</si>
  <si>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</si>
  <si>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</si>
  <si>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</si>
  <si>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</si>
  <si>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</si>
  <si>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</si>
  <si>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</si>
  <si>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</si>
  <si>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</si>
  <si>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</si>
  <si>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</si>
  <si>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</si>
  <si>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</si>
  <si>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</si>
  <si>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</si>
  <si>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</si>
  <si>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</si>
  <si>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</si>
  <si>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</si>
  <si>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</si>
  <si>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</si>
  <si>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</si>
  <si>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</si>
  <si>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</si>
  <si>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</si>
  <si>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</si>
  <si>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</si>
  <si>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</si>
  <si>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</si>
  <si>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</si>
  <si>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</si>
  <si>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</si>
  <si>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</si>
  <si>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</si>
  <si>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</si>
  <si>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</si>
  <si>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</si>
  <si>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</si>
  <si>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</si>
  <si>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</si>
  <si>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</si>
  <si>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</si>
  <si>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</si>
  <si>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</si>
  <si>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</si>
  <si>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</si>
  <si>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</si>
  <si>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</si>
  <si>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</si>
  <si>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</si>
  <si>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</si>
  <si>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</si>
  <si>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</si>
  <si>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</si>
  <si>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</si>
  <si>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</si>
  <si>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</si>
  <si>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</si>
  <si>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</si>
  <si>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</si>
  <si>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</si>
  <si>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</si>
  <si>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</si>
  <si>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</si>
  <si>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</si>
  <si>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</si>
  <si>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</si>
  <si>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</si>
  <si>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</si>
  <si>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</si>
  <si>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</si>
  <si>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</si>
  <si>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</si>
  <si>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</si>
  <si>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</si>
  <si>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</si>
  <si>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</si>
  <si>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</si>
  <si>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</si>
  <si>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</si>
  <si>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</si>
  <si>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</si>
  <si>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</si>
  <si>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</si>
  <si>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</si>
  <si>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</si>
  <si>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</si>
  <si>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</si>
  <si>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</si>
  <si>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</si>
  <si>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</si>
  <si>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</si>
  <si>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</si>
  <si>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</si>
  <si>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</si>
  <si>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</si>
  <si>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</si>
  <si>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</si>
  <si>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</si>
  <si>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</si>
  <si>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</si>
  <si>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</si>
  <si>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</si>
  <si>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</si>
  <si>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</si>
  <si>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</si>
  <si>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</si>
  <si>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</si>
  <si>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</si>
  <si>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</si>
  <si>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</si>
  <si>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</si>
  <si>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</si>
  <si>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</si>
  <si>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</si>
  <si>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</si>
  <si>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</si>
  <si>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</si>
  <si>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</si>
  <si>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</si>
  <si>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</si>
  <si>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</si>
  <si>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</si>
  <si>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</si>
  <si>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</si>
  <si>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</si>
  <si>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</si>
  <si>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</si>
  <si>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</si>
  <si>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</si>
  <si>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</si>
  <si>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</si>
  <si>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</si>
  <si>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</si>
  <si>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</si>
  <si>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</si>
  <si>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</si>
  <si>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</si>
  <si>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</si>
  <si>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</si>
  <si>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</si>
  <si>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</si>
  <si>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</si>
  <si>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</si>
  <si>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</si>
  <si>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</si>
  <si>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</si>
  <si>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</si>
  <si>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</si>
  <si>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</si>
  <si>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</si>
  <si>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</si>
  <si>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</si>
  <si>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</si>
  <si>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</si>
  <si>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</si>
  <si>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</si>
  <si>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</si>
  <si>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</si>
  <si>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</si>
  <si>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</si>
  <si>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</si>
  <si>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</si>
  <si>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</si>
  <si>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</si>
  <si>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</si>
  <si>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</si>
  <si>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</si>
  <si>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</si>
  <si>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</si>
  <si>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</si>
  <si>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</si>
  <si>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</si>
  <si>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</si>
  <si>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</si>
  <si>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</si>
  <si>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</si>
  <si>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</si>
  <si>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</si>
  <si>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</si>
  <si>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</si>
  <si>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</si>
  <si>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</si>
  <si>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</si>
  <si>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</si>
  <si>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</si>
  <si>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</si>
  <si>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</si>
  <si>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</si>
  <si>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</si>
  <si>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</si>
  <si>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</si>
  <si>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</si>
  <si>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</si>
  <si>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</si>
  <si>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</si>
  <si>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</si>
  <si>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</si>
  <si>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</si>
  <si>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</si>
  <si>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</si>
  <si>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</si>
  <si>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</si>
  <si>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</si>
  <si>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</si>
  <si>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</si>
  <si>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</si>
  <si>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</si>
  <si>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</si>
  <si>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</si>
  <si>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</si>
  <si>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</si>
  <si>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</si>
  <si>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</si>
  <si>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</si>
  <si>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</si>
  <si>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</si>
  <si>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</si>
  <si>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</si>
  <si>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</si>
  <si>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</si>
  <si>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</si>
  <si>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</si>
  <si>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</si>
  <si>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</si>
  <si>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</si>
  <si>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</si>
  <si>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</si>
  <si>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</si>
  <si>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</si>
  <si>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</si>
  <si>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</si>
  <si>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</si>
  <si>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</si>
  <si>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</si>
  <si>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</si>
  <si>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</si>
  <si>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</si>
  <si>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</si>
  <si>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</si>
  <si>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</si>
  <si>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</si>
  <si>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</si>
  <si>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</si>
  <si>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</si>
  <si>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</si>
  <si>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</si>
  <si>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</si>
  <si>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</si>
  <si>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</si>
  <si>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</si>
  <si>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</si>
  <si>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</si>
  <si>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</si>
  <si>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</si>
  <si>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</si>
  <si>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</si>
  <si>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</si>
  <si>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</si>
  <si>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</si>
  <si>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</si>
  <si>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</si>
  <si>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</si>
  <si>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</si>
  <si>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</si>
  <si>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</si>
  <si>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</si>
  <si>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</si>
  <si>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</si>
  <si>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</si>
  <si>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</si>
  <si>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</si>
  <si>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</si>
  <si>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</si>
  <si>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</si>
  <si>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</si>
  <si>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</si>
  <si>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</si>
  <si>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</si>
  <si>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</si>
  <si>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</si>
  <si>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</si>
  <si>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</si>
  <si>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</si>
  <si>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</si>
  <si>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</si>
  <si>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</si>
  <si>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</si>
  <si>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</si>
  <si>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</si>
  <si>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</si>
  <si>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</si>
  <si>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</si>
  <si>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</si>
  <si>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</si>
  <si>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</si>
  <si>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</si>
  <si>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</si>
  <si>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</si>
  <si>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</si>
  <si>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</si>
  <si>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</si>
  <si>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</si>
  <si>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</si>
  <si>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</si>
  <si>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</si>
  <si>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</si>
  <si>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</si>
  <si>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</si>
  <si>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</si>
  <si>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</si>
  <si>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</si>
  <si>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</si>
  <si>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</si>
  <si>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</si>
  <si>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</si>
  <si>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</si>
  <si>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</si>
  <si>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</si>
  <si>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</si>
  <si>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</si>
  <si>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</si>
  <si>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</si>
  <si>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</si>
  <si>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</si>
  <si>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</si>
  <si>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</si>
  <si>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</si>
  <si>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</si>
  <si>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</si>
  <si>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</si>
  <si>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</si>
  <si>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</si>
  <si>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</si>
  <si>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</si>
  <si>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</si>
  <si>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</si>
  <si>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</si>
  <si>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</si>
  <si>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</si>
  <si>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</si>
  <si>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</si>
  <si>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</si>
  <si>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</si>
  <si>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</si>
  <si>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</si>
  <si>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</si>
  <si>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</si>
  <si>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</si>
  <si>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</si>
  <si>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</si>
  <si>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</si>
  <si>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</si>
  <si>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</si>
  <si>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</si>
  <si>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</si>
  <si>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</si>
  <si>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</si>
  <si>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</si>
  <si>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</si>
  <si>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</si>
  <si>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</si>
  <si>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</si>
  <si>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</si>
  <si>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</si>
  <si>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</si>
  <si>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</si>
  <si>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</si>
  <si>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</si>
  <si>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</si>
  <si>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</si>
  <si>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</si>
  <si>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</si>
  <si>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</si>
  <si>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</si>
  <si>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</si>
  <si>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</si>
  <si>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</si>
  <si>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</si>
  <si>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</si>
  <si>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</si>
  <si>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</si>
  <si>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</si>
  <si>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</si>
  <si>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</si>
  <si>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</si>
  <si>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</si>
  <si>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</si>
  <si>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</si>
  <si>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</si>
  <si>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</si>
  <si>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</si>
  <si>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</si>
  <si>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</si>
  <si>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</si>
  <si>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</si>
  <si>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</si>
  <si>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</si>
  <si>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</si>
  <si>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</si>
  <si>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</si>
  <si>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</si>
  <si>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</si>
  <si>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</si>
  <si>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</si>
  <si>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</si>
  <si>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</si>
  <si>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</si>
  <si>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</si>
  <si>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</si>
  <si>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</si>
  <si>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</si>
  <si>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</si>
  <si>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</si>
  <si>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</si>
  <si>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</si>
  <si>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</si>
  <si>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</si>
  <si>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</si>
  <si>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</si>
  <si>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</si>
  <si>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</si>
  <si>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</si>
  <si>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</si>
  <si>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</si>
  <si>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</si>
  <si>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</si>
  <si>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</si>
  <si>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</si>
  <si>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</si>
  <si>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</si>
  <si>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</si>
  <si>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</si>
  <si>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</si>
  <si>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</si>
  <si>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</si>
  <si>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</si>
  <si>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</si>
  <si>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</si>
  <si>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</si>
  <si>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</si>
  <si>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</si>
  <si>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</si>
  <si>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</si>
  <si>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</si>
  <si>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</si>
  <si>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</si>
  <si>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</si>
  <si>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</si>
  <si>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</si>
  <si>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</si>
  <si>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</si>
  <si>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</si>
  <si>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</si>
  <si>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</si>
  <si>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</si>
  <si>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</si>
  <si>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</si>
  <si>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</si>
  <si>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</si>
  <si>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</si>
  <si>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</si>
  <si>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</si>
  <si>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</si>
  <si>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</si>
  <si>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</si>
  <si>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</si>
  <si>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</si>
  <si>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</si>
  <si>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</si>
  <si>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</si>
  <si>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</si>
  <si>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</si>
  <si>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</si>
  <si>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</si>
  <si>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</si>
  <si>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</si>
  <si>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</si>
  <si>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</si>
  <si>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</si>
  <si>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</si>
  <si>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</si>
  <si>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</si>
  <si>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</si>
  <si>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</si>
  <si>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</si>
  <si>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</si>
  <si>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</si>
  <si>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</si>
  <si>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</si>
  <si>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</si>
  <si>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</si>
  <si>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</si>
  <si>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</si>
  <si>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</si>
  <si>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</si>
  <si>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</si>
  <si>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</si>
  <si>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</si>
  <si>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</si>
  <si>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</si>
  <si>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</si>
  <si>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</si>
  <si>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</si>
  <si>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</si>
  <si>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</si>
  <si>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</si>
  <si>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</si>
  <si>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</si>
  <si>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</si>
  <si>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</si>
  <si>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</si>
  <si>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</si>
  <si>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</si>
  <si>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</si>
  <si>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</si>
  <si>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</si>
  <si>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</si>
  <si>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</si>
  <si>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</si>
  <si>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</si>
  <si>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</si>
  <si>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</si>
  <si>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</si>
  <si>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</si>
  <si>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</si>
  <si>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</si>
  <si>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</si>
  <si>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</si>
  <si>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</si>
  <si>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</si>
  <si>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</si>
  <si>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</si>
  <si>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</si>
  <si>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</si>
  <si>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</si>
  <si>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</si>
  <si>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</si>
  <si>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</si>
  <si>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</si>
  <si>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</si>
  <si>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</si>
  <si>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</si>
  <si>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</si>
  <si>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</si>
  <si>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</si>
  <si>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</si>
  <si>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</si>
  <si>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</si>
  <si>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</si>
  <si>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</si>
  <si>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</si>
  <si>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</si>
  <si>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</si>
  <si>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</si>
  <si>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</si>
  <si>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</si>
  <si>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</si>
  <si>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</si>
  <si>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</si>
  <si>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</si>
  <si>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</si>
  <si>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</si>
  <si>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</si>
  <si>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</si>
  <si>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</si>
  <si>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</si>
  <si>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</si>
  <si>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</si>
  <si>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</si>
  <si>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</si>
  <si>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</si>
  <si>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</si>
  <si>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</si>
  <si>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</si>
  <si>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</si>
  <si>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</si>
  <si>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</si>
  <si>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</si>
  <si>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</si>
  <si>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</si>
  <si>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</si>
  <si>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</si>
  <si>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</si>
  <si>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</si>
  <si>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</si>
  <si>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</si>
  <si>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</si>
  <si>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</si>
  <si>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</si>
  <si>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</si>
  <si>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</si>
  <si>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</si>
  <si>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</si>
  <si>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</si>
  <si>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</si>
  <si>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</si>
  <si>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</si>
  <si>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</si>
  <si>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</si>
  <si>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</si>
  <si>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</si>
  <si>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</si>
  <si>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</si>
  <si>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</si>
  <si>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</si>
  <si>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</si>
  <si>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</si>
  <si>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</si>
  <si>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</si>
  <si>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</si>
  <si>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</si>
  <si>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</si>
  <si>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</si>
  <si>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</si>
  <si>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</si>
  <si>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</si>
  <si>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</si>
  <si>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</si>
  <si>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</si>
  <si>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</si>
  <si>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</si>
  <si>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</si>
  <si>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</si>
  <si>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</si>
  <si>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</si>
  <si>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</si>
  <si>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</si>
  <si>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</si>
  <si>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</si>
  <si>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</si>
  <si>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</si>
  <si>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</si>
  <si>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</si>
  <si>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</si>
  <si>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</si>
  <si>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</si>
  <si>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</si>
  <si>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</si>
  <si>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</si>
  <si>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</si>
  <si>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</si>
  <si>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</si>
  <si>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</si>
  <si>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</si>
  <si>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</si>
  <si>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</si>
  <si>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</si>
  <si>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</si>
  <si>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</si>
  <si>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</si>
  <si>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</si>
  <si>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</si>
  <si>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</si>
  <si>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</si>
  <si>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</si>
  <si>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</si>
  <si>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</si>
  <si>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</si>
  <si>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</si>
  <si>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</si>
  <si>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</si>
  <si>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</si>
  <si>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</si>
  <si>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</si>
  <si>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</si>
  <si>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</si>
  <si>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</si>
  <si>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</si>
  <si>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</si>
  <si>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</si>
  <si>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</si>
  <si>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</si>
  <si>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</si>
  <si>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</si>
  <si>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</si>
  <si>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</si>
  <si>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</si>
  <si>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</si>
  <si>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</si>
  <si>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</si>
  <si>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</si>
  <si>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</si>
  <si>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</si>
  <si>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</si>
  <si>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</si>
  <si>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</si>
  <si>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</si>
  <si>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</si>
  <si>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</si>
  <si>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</si>
  <si>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</si>
  <si>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</si>
  <si>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</si>
  <si>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</si>
  <si>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</si>
  <si>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</si>
  <si>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</si>
  <si>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</si>
  <si>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</si>
  <si>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</si>
  <si>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</si>
  <si>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</si>
  <si>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</si>
  <si>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</si>
  <si>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</si>
  <si>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</si>
  <si>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</si>
  <si>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</si>
  <si>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</si>
  <si>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</si>
  <si>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</si>
  <si>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</si>
  <si>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</si>
  <si>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</si>
  <si>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</si>
  <si>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</si>
  <si>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</si>
  <si>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</si>
  <si>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</si>
  <si>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</si>
  <si>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</si>
  <si>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</si>
  <si>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</si>
  <si>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</si>
  <si>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</si>
  <si>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</si>
  <si>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</si>
  <si>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</si>
  <si>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</si>
  <si>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</si>
  <si>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</si>
  <si>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</si>
  <si>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</si>
  <si>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</si>
  <si>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</si>
  <si>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</si>
  <si>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</si>
  <si>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</si>
  <si>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</si>
  <si>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</si>
  <si>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</si>
  <si>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</si>
  <si>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</si>
  <si>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</si>
  <si>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</si>
  <si>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</si>
  <si>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</si>
  <si>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</si>
  <si>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</si>
  <si>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</si>
  <si>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</si>
  <si>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</si>
  <si>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</si>
  <si>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</si>
  <si>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</si>
  <si>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</si>
  <si>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</si>
  <si>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</si>
  <si>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</si>
  <si>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</si>
  <si>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</si>
  <si>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</si>
  <si>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</si>
  <si>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</si>
  <si>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</si>
  <si>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</si>
  <si>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</si>
  <si>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</si>
  <si>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</si>
  <si>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</si>
  <si>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</si>
  <si>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</si>
  <si>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</si>
  <si>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</si>
  <si>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</si>
  <si>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</si>
  <si>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</si>
  <si>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</si>
  <si>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</si>
  <si>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</si>
  <si>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</si>
  <si>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</si>
  <si>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</si>
  <si>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</si>
  <si>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</si>
  <si>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</si>
  <si>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</si>
  <si>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</si>
  <si>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</si>
  <si>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</si>
  <si>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</si>
  <si>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</si>
  <si>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</si>
  <si>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</si>
  <si>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</si>
  <si>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</si>
  <si>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</si>
  <si>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</si>
  <si>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</si>
  <si>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</si>
  <si>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</si>
  <si>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</si>
  <si>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</si>
  <si>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</si>
  <si>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</si>
  <si>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</si>
  <si>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</si>
  <si>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</si>
  <si>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</si>
  <si>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</si>
  <si>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</si>
  <si>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</si>
  <si>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</si>
  <si>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</si>
  <si>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</si>
  <si>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</si>
  <si>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</si>
  <si>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</si>
  <si>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</si>
  <si>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</si>
  <si>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</si>
  <si>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</si>
  <si>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</si>
  <si>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</si>
  <si>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</si>
  <si>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</si>
  <si>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</si>
  <si>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</si>
  <si>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</si>
  <si>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</si>
  <si>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</si>
  <si>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</si>
  <si>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</si>
  <si>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</si>
  <si>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</si>
  <si>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</si>
  <si>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</si>
  <si>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</si>
  <si>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</si>
  <si>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</si>
  <si>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</si>
  <si>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</si>
  <si>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</si>
  <si>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</si>
  <si>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</si>
  <si>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</si>
  <si>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</si>
  <si>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</si>
  <si>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</si>
  <si>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</si>
  <si>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</si>
  <si>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</si>
  <si>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</si>
  <si>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</si>
  <si>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</si>
  <si>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</si>
  <si>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</si>
  <si>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</si>
  <si>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</si>
  <si>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</si>
  <si>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</si>
  <si>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</si>
  <si>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</si>
  <si>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</si>
  <si>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</si>
  <si>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</si>
  <si>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</si>
  <si>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</si>
  <si>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</si>
  <si>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</si>
  <si>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</si>
  <si>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</si>
  <si>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</si>
  <si>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</si>
  <si>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</si>
  <si>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</si>
  <si>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</si>
  <si>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</si>
  <si>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</si>
  <si>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</si>
  <si>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</si>
  <si>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</si>
  <si>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</si>
  <si>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</si>
  <si>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</si>
  <si>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</si>
  <si>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</si>
  <si>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</si>
  <si>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</si>
  <si>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</si>
  <si>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</si>
  <si>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</si>
  <si>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</si>
  <si>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</si>
  <si>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</si>
  <si>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</si>
  <si>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</si>
  <si>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</si>
  <si>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</si>
  <si>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</si>
  <si>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</si>
  <si>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</si>
  <si>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</si>
  <si>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</si>
  <si>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</si>
  <si>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</si>
  <si>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</si>
  <si>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</si>
  <si>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</si>
  <si>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</si>
  <si>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</si>
  <si>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</si>
  <si>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</si>
  <si>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</si>
  <si>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</si>
  <si>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</si>
  <si>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</si>
  <si>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</si>
  <si>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</si>
  <si>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</si>
  <si>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</si>
  <si>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</si>
  <si>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</si>
  <si>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</si>
  <si>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</si>
  <si>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</si>
  <si>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</si>
  <si>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</si>
  <si>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</si>
  <si>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</si>
  <si>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</si>
  <si>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</si>
  <si>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</si>
  <si>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</si>
  <si>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</si>
  <si>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</si>
  <si>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</si>
  <si>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</si>
  <si>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</si>
  <si>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</si>
  <si>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</si>
  <si>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</si>
  <si>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</si>
  <si>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</si>
  <si>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</si>
  <si>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</si>
  <si>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</si>
  <si>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</si>
  <si>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</si>
  <si>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</si>
  <si>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</si>
  <si>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</si>
  <si>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</si>
  <si>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</si>
  <si>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</si>
  <si>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</si>
  <si>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</si>
  <si>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</si>
  <si>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</si>
  <si>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</si>
  <si>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</si>
  <si>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</si>
  <si>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</si>
  <si>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</si>
  <si>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</si>
  <si>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</si>
  <si>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</si>
  <si>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</si>
  <si>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</si>
  <si>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</si>
  <si>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</si>
  <si>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</si>
  <si>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</si>
  <si>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</si>
  <si>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</si>
  <si>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</si>
  <si>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</si>
  <si>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</si>
  <si>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</si>
  <si>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</si>
  <si>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</si>
  <si>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</si>
  <si>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</si>
  <si>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</si>
  <si>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</si>
  <si>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</si>
  <si>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</si>
  <si>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</si>
  <si>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</si>
  <si>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</si>
  <si>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</si>
  <si>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</si>
  <si>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</si>
  <si>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</si>
  <si>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</si>
  <si>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</si>
  <si>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</si>
  <si>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</si>
  <si>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</si>
  <si>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</si>
  <si>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</si>
  <si>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</si>
  <si>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</si>
  <si>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</si>
  <si>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</si>
  <si>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</si>
  <si>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</si>
  <si>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</si>
  <si>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</si>
  <si>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</si>
  <si>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</si>
  <si>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</si>
  <si>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</si>
  <si>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</si>
  <si>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</si>
  <si>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</si>
  <si>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</si>
  <si>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</si>
  <si>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</si>
  <si>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</si>
  <si>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</si>
  <si>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</si>
  <si>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</si>
  <si>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</si>
  <si>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</si>
  <si>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</si>
  <si>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</si>
  <si>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</si>
  <si>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</si>
  <si>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</si>
  <si>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</si>
  <si>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</si>
  <si>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</si>
  <si>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</si>
  <si>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</si>
  <si>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</si>
  <si>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</si>
  <si>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</si>
  <si>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</si>
  <si>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</si>
  <si>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</si>
  <si>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</si>
  <si>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</si>
  <si>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</si>
  <si>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</si>
  <si>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</si>
  <si>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</si>
  <si>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</si>
  <si>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</si>
  <si>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</si>
  <si>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</si>
  <si>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</si>
  <si>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</si>
  <si>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</si>
  <si>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</si>
  <si>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</si>
  <si>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</si>
  <si>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</si>
  <si>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</si>
  <si>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</si>
  <si>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</si>
  <si>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</si>
  <si>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</si>
  <si>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</si>
  <si>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</si>
  <si>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</si>
  <si>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</si>
  <si>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</si>
  <si>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</si>
  <si>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</si>
  <si>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</si>
  <si>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</si>
  <si>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</si>
  <si>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</si>
  <si>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</si>
  <si>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</si>
  <si>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</si>
  <si>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</si>
  <si>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</si>
  <si>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</si>
  <si>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</si>
  <si>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</si>
  <si>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</si>
  <si>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</si>
  <si>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</si>
  <si>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</si>
  <si>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</si>
  <si>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</si>
  <si>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</si>
  <si>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</si>
  <si>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</si>
  <si>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</si>
  <si>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</si>
  <si>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</si>
  <si>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</si>
  <si>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</si>
  <si>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</si>
  <si>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</si>
  <si>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</si>
  <si>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</si>
  <si>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</si>
  <si>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</si>
  <si>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</si>
  <si>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</si>
  <si>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</si>
  <si>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</si>
  <si>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</si>
  <si>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</si>
  <si>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</si>
  <si>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</si>
  <si>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</si>
  <si>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</si>
  <si>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</si>
  <si>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</si>
  <si>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</si>
  <si>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</si>
  <si>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</si>
  <si>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</si>
  <si>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</si>
  <si>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</si>
  <si>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</si>
  <si>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</si>
  <si>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</si>
  <si>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</si>
  <si>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</si>
  <si>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</si>
  <si>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</si>
  <si>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</si>
  <si>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</si>
  <si>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</si>
  <si>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</si>
  <si>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</si>
  <si>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</si>
  <si>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</si>
  <si>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</si>
  <si>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</si>
  <si>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</si>
  <si>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</si>
  <si>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</si>
  <si>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</si>
  <si>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</si>
  <si>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</si>
  <si>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</si>
  <si>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</si>
  <si>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</si>
  <si>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</si>
  <si>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</si>
  <si>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</si>
  <si>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</si>
  <si>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</si>
  <si>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</si>
  <si>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</si>
  <si>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</si>
  <si>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</si>
  <si>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</si>
  <si>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</si>
  <si>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</si>
  <si>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</si>
  <si>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</si>
  <si>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</si>
  <si>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</si>
  <si>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</si>
  <si>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</si>
  <si>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</si>
  <si>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</si>
  <si>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</si>
  <si>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</si>
  <si>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</si>
  <si>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</si>
  <si>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</si>
  <si>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</si>
  <si>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</si>
  <si>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</si>
  <si>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</si>
  <si>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</si>
  <si>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</si>
  <si>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</si>
  <si>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</si>
  <si>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</si>
  <si>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</si>
  <si>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</si>
  <si>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</si>
  <si>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</si>
  <si>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</si>
  <si>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</si>
  <si>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</si>
  <si>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</si>
  <si>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</si>
  <si>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</si>
  <si>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</si>
  <si>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</si>
  <si>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</si>
  <si>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</si>
  <si>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</si>
  <si>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</si>
  <si>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</si>
  <si>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</si>
  <si>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</si>
  <si>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</si>
  <si>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</si>
  <si>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</si>
  <si>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</si>
  <si>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</si>
  <si>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</si>
  <si>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</si>
  <si>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</si>
  <si>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</si>
  <si>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</si>
  <si>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</si>
  <si>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</si>
  <si>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</si>
  <si>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</si>
  <si>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</si>
  <si>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</si>
  <si>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</si>
  <si>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</si>
  <si>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</si>
  <si>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</si>
  <si>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</si>
  <si>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</si>
  <si>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</si>
  <si>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</si>
  <si>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</si>
  <si>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</si>
  <si>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</si>
  <si>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</si>
  <si>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</si>
  <si>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</si>
  <si>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</si>
  <si>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</si>
  <si>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</si>
  <si>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</si>
  <si>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</si>
  <si>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</si>
  <si>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</si>
  <si>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</si>
  <si>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</si>
  <si>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</si>
  <si>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</si>
  <si>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</si>
  <si>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</si>
  <si>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</si>
  <si>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</si>
  <si>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</si>
  <si>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</si>
  <si>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</si>
  <si>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</si>
  <si>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</si>
  <si>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</si>
  <si>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</si>
  <si>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</si>
  <si>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</si>
  <si>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</si>
  <si>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</si>
  <si>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</si>
  <si>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</si>
  <si>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</si>
  <si>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</si>
  <si>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</si>
  <si>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</si>
  <si>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</si>
  <si>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</si>
  <si>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</si>
  <si>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</si>
  <si>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</si>
  <si>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</si>
  <si>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</si>
  <si>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</si>
  <si>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</si>
  <si>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</si>
  <si>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</si>
  <si>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</si>
  <si>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</si>
  <si>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</si>
  <si>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</si>
  <si>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</si>
  <si>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</si>
  <si>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</si>
  <si>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</si>
  <si>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</si>
  <si>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</si>
  <si>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</si>
  <si>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</si>
  <si>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</si>
  <si>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</si>
  <si>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</si>
  <si>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</si>
  <si>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</si>
  <si>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</si>
  <si>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</si>
  <si>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</si>
  <si>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</si>
  <si>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</si>
  <si>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</si>
  <si>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</si>
  <si>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</si>
  <si>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</si>
  <si>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</si>
  <si>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</si>
  <si>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</si>
  <si>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</si>
  <si>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</si>
  <si>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</si>
  <si>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</si>
  <si>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</si>
  <si>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</si>
  <si>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</si>
  <si>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</si>
  <si>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</si>
  <si>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</si>
  <si>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</si>
  <si>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</si>
  <si>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</si>
  <si>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</si>
  <si>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</si>
  <si>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</si>
  <si>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</si>
  <si>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</si>
  <si>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</si>
  <si>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</si>
  <si>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</si>
  <si>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</si>
  <si>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</si>
  <si>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</si>
  <si>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</si>
  <si>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</si>
  <si>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</si>
  <si>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</si>
  <si>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</si>
  <si>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</si>
  <si>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</si>
  <si>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</si>
  <si>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</si>
  <si>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</si>
  <si>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</si>
  <si>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</si>
  <si>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</si>
  <si>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</si>
  <si>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</si>
  <si>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</si>
  <si>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</si>
  <si>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</si>
  <si>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</si>
  <si>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</si>
  <si>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</si>
  <si>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</si>
  <si>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</si>
  <si>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</si>
  <si>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</si>
  <si>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</si>
  <si>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</si>
  <si>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</si>
  <si>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</si>
  <si>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</si>
  <si>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</si>
  <si>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</si>
  <si>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</si>
  <si>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</si>
  <si>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</si>
  <si>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</si>
  <si>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</si>
  <si>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</si>
  <si>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</si>
  <si>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</si>
  <si>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</si>
  <si>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</si>
  <si>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</si>
  <si>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</si>
  <si>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</si>
  <si>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</si>
  <si>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</si>
  <si>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</si>
  <si>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</si>
  <si>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</si>
  <si>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</si>
  <si>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</si>
  <si>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</si>
  <si>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</si>
  <si>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</si>
  <si>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</si>
  <si>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</si>
  <si>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</si>
  <si>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</si>
  <si>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</si>
  <si>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</si>
  <si>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</si>
  <si>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</si>
  <si>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</si>
  <si>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</si>
  <si>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</si>
  <si>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</si>
  <si>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</si>
  <si>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</si>
  <si>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</si>
  <si>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</si>
  <si>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</si>
  <si>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</si>
  <si>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</si>
  <si>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</si>
  <si>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</si>
  <si>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</si>
  <si>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</si>
  <si>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</si>
  <si>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</si>
  <si>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</si>
  <si>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</si>
  <si>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</si>
  <si>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</si>
  <si>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</si>
  <si>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</si>
  <si>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</si>
  <si>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</si>
  <si>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</si>
  <si>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</si>
  <si>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</si>
  <si>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</si>
  <si>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</si>
  <si>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</si>
  <si>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</si>
  <si>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</si>
  <si>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</si>
  <si>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</si>
  <si>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</si>
  <si>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</si>
  <si>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</si>
  <si>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</si>
  <si>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</si>
  <si>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</si>
  <si>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</si>
  <si>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</si>
  <si>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</si>
  <si>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</si>
  <si>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</si>
  <si>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</si>
  <si>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</si>
  <si>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</si>
  <si>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</si>
  <si>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</si>
  <si>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</si>
  <si>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</si>
  <si>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</si>
  <si>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</si>
  <si>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</si>
  <si>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</si>
  <si>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</si>
  <si>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</si>
  <si>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</si>
  <si>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</si>
  <si>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</si>
  <si>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</si>
  <si>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</si>
  <si>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</si>
  <si>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</si>
  <si>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</si>
  <si>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</si>
  <si>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</si>
  <si>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</si>
  <si>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</si>
  <si>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</si>
  <si>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</si>
  <si>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</si>
  <si>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</si>
  <si>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</si>
  <si>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</si>
  <si>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</si>
  <si>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</si>
  <si>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</si>
  <si>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</si>
  <si>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</si>
  <si>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</si>
  <si>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</si>
  <si>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</si>
  <si>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</si>
  <si>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</si>
  <si>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</si>
  <si>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</si>
  <si>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</si>
  <si>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</si>
  <si>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</si>
  <si>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</si>
  <si>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</si>
  <si>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</si>
  <si>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</si>
  <si>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</si>
  <si>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</si>
  <si>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</si>
  <si>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</si>
  <si>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</si>
  <si>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</si>
  <si>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</si>
  <si>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</si>
  <si>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</si>
  <si>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</si>
  <si>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</si>
  <si>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</si>
  <si>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</si>
  <si>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</si>
  <si>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</si>
  <si>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</si>
  <si>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</si>
  <si>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</si>
  <si>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</si>
  <si>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</si>
  <si>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</si>
  <si>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</si>
  <si>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</si>
  <si>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</si>
  <si>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</si>
  <si>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</si>
  <si>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</si>
  <si>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</si>
  <si>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</si>
  <si>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</si>
  <si>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</si>
  <si>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</si>
  <si>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</si>
  <si>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</si>
  <si>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</si>
  <si>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</si>
  <si>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</si>
  <si>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</si>
  <si>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</si>
  <si>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</si>
  <si>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</si>
  <si>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</si>
  <si>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</si>
  <si>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</si>
  <si>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</si>
  <si>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</si>
  <si>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</si>
  <si>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</si>
  <si>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</si>
  <si>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</si>
  <si>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</si>
  <si>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</si>
  <si>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</si>
  <si>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</si>
  <si>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</si>
  <si>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</si>
  <si>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</si>
  <si>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</si>
  <si>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</si>
  <si>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</si>
  <si>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</si>
  <si>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</si>
  <si>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</si>
  <si>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</si>
  <si>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</si>
  <si>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</si>
  <si>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</si>
  <si>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</si>
  <si>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</si>
  <si>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</si>
  <si>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</si>
  <si>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</si>
  <si>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</si>
  <si>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</si>
  <si>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</si>
  <si>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</si>
  <si>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</si>
  <si>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</si>
  <si>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</si>
  <si>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</si>
  <si>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</si>
  <si>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</si>
  <si>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</si>
  <si>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</si>
  <si>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</si>
  <si>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</si>
  <si>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</si>
  <si>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</si>
  <si>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</si>
  <si>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</si>
  <si>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</si>
  <si>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</si>
  <si>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</si>
  <si>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</si>
  <si>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</si>
  <si>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</si>
  <si>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</si>
  <si>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</si>
  <si>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</si>
  <si>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</si>
  <si>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</si>
  <si>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</si>
  <si>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</si>
  <si>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</si>
  <si>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</si>
  <si>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</si>
  <si>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</si>
  <si>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</si>
  <si>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</si>
  <si>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</si>
  <si>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</si>
  <si>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</si>
  <si>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</si>
  <si>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</si>
  <si>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</si>
  <si>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</si>
  <si>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</si>
  <si>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</si>
  <si>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</si>
  <si>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</si>
  <si>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</si>
  <si>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</si>
  <si>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</si>
  <si>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</si>
  <si>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</si>
  <si>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</si>
  <si>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</si>
  <si>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</si>
  <si>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</si>
  <si>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</si>
  <si>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</si>
  <si>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</si>
  <si>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</si>
  <si>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</si>
  <si>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</si>
  <si>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</si>
  <si>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</si>
  <si>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</si>
  <si>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</si>
  <si>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</si>
  <si>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</si>
  <si>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</si>
  <si>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</si>
  <si>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</si>
  <si>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</si>
  <si>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</si>
  <si>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</si>
  <si>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</si>
  <si>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</si>
  <si>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</si>
  <si>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</si>
  <si>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</si>
  <si>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</si>
  <si>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</si>
  <si>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</si>
  <si>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</si>
  <si>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</si>
  <si>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</si>
  <si>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</si>
  <si>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</si>
  <si>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</si>
  <si>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</si>
  <si>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</si>
  <si>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</si>
  <si>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</si>
  <si>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</si>
  <si>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</si>
  <si>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</si>
  <si>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</si>
  <si>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</si>
  <si>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</si>
  <si>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</si>
  <si>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</si>
  <si>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</si>
  <si>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</si>
  <si>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</si>
  <si>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</si>
  <si>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</si>
  <si>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</si>
  <si>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</si>
  <si>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</si>
  <si>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</si>
  <si>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</si>
  <si>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</si>
  <si>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</si>
  <si>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</si>
  <si>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</si>
  <si>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</si>
  <si>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</si>
  <si>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</si>
  <si>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</si>
  <si>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</si>
  <si>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</si>
  <si>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</si>
  <si>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</si>
  <si>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</si>
  <si>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</si>
  <si>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</si>
  <si>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</si>
  <si>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</si>
  <si>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</si>
  <si>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</si>
  <si>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</si>
  <si>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</si>
  <si>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</si>
  <si>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</si>
  <si>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</si>
  <si>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</si>
  <si>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</si>
  <si>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</si>
  <si>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</si>
  <si>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</si>
  <si>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</si>
  <si>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</si>
  <si>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</si>
  <si>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</si>
  <si>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</si>
  <si>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</si>
  <si>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</si>
  <si>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</si>
  <si>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</si>
  <si>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</si>
  <si>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</si>
  <si>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</si>
  <si>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</si>
  <si>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</si>
  <si>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</si>
  <si>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</si>
  <si>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</si>
  <si>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</si>
  <si>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</si>
  <si>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</si>
  <si>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</si>
  <si>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</si>
  <si>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</si>
  <si>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</si>
  <si>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</si>
  <si>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</si>
  <si>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</si>
  <si>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</si>
  <si>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</si>
  <si>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</si>
  <si>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</si>
  <si>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</si>
  <si>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</si>
  <si>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</si>
  <si>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</si>
  <si>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</si>
  <si>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</si>
  <si>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</si>
  <si>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</si>
  <si>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</si>
  <si>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</si>
  <si>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</si>
  <si>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</si>
  <si>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</si>
  <si>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</si>
  <si>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</si>
  <si>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</si>
  <si>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</si>
  <si>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</si>
  <si>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</si>
  <si>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</si>
  <si>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</si>
  <si>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</si>
  <si>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</si>
  <si>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</si>
  <si>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</si>
  <si>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</si>
  <si>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</si>
  <si>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</si>
  <si>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</si>
  <si>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</si>
  <si>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</si>
  <si>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</si>
  <si>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</si>
  <si>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</si>
  <si>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</si>
  <si>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</si>
  <si>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</si>
  <si>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</si>
  <si>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</si>
  <si>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</si>
  <si>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</si>
  <si>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</si>
  <si>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</si>
  <si>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</si>
  <si>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</si>
  <si>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</si>
  <si>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</si>
  <si>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</si>
  <si>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</si>
  <si>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</si>
  <si>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</si>
  <si>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</si>
  <si>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</si>
  <si>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</si>
  <si>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</si>
  <si>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</si>
  <si>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</si>
  <si>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</si>
  <si>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</si>
  <si>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</si>
  <si>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</si>
  <si>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</si>
  <si>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</si>
  <si>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</si>
  <si>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</si>
  <si>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</si>
  <si>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</si>
  <si>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</si>
  <si>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</si>
  <si>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</si>
  <si>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</si>
  <si>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</si>
  <si>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</si>
  <si>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</si>
  <si>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</si>
  <si>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</si>
  <si>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</si>
  <si>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</si>
  <si>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</si>
  <si>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</si>
  <si>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</si>
  <si>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</si>
  <si>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</si>
  <si>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</si>
  <si>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</si>
  <si>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</si>
  <si>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</si>
  <si>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</si>
  <si>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</si>
  <si>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</si>
  <si>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</si>
  <si>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</si>
  <si>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</si>
  <si>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</si>
  <si>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</si>
  <si>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</si>
  <si>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</si>
  <si>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</si>
  <si>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</si>
  <si>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</si>
  <si>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</si>
  <si>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</si>
  <si>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</si>
  <si>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</si>
  <si>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</si>
  <si>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</si>
  <si>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</si>
  <si>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</si>
  <si>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</si>
  <si>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</si>
  <si>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</si>
  <si>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</si>
  <si>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</si>
  <si>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</si>
  <si>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</si>
  <si>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</si>
  <si>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</si>
  <si>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</si>
  <si>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</si>
  <si>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</si>
  <si>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</si>
  <si>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</si>
  <si>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</si>
  <si>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</si>
  <si>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</si>
  <si>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</si>
  <si>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</si>
  <si>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</si>
  <si>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</si>
  <si>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</si>
  <si>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</si>
  <si>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</si>
  <si>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</si>
  <si>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</si>
  <si>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</si>
  <si>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</si>
  <si>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</si>
  <si>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</si>
  <si>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</si>
  <si>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</si>
  <si>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</si>
  <si>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</si>
  <si>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</si>
  <si>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</si>
  <si>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</si>
  <si>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</si>
  <si>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</si>
  <si>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</si>
  <si>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</si>
  <si>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</si>
  <si>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</si>
  <si>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</si>
  <si>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</si>
  <si>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</si>
  <si>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</si>
  <si>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</si>
  <si>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</si>
  <si>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</si>
  <si>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</si>
  <si>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</si>
  <si>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</si>
  <si>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</si>
  <si>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</si>
  <si>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</si>
  <si>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</si>
  <si>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</si>
  <si>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</si>
  <si>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</si>
  <si>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</si>
  <si>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</si>
  <si>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</si>
  <si>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</si>
  <si>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</si>
  <si>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</si>
  <si>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</si>
  <si>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</si>
  <si>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</si>
  <si>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</si>
  <si>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</si>
  <si>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</si>
  <si>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</si>
  <si>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</si>
  <si>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</si>
  <si>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</si>
  <si>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</si>
  <si>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</si>
  <si>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</si>
  <si>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</si>
  <si>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</si>
  <si>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</si>
  <si>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</si>
  <si>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</si>
  <si>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</si>
  <si>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</si>
  <si>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</si>
  <si>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</si>
  <si>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</si>
  <si>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</si>
  <si>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</si>
  <si>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</si>
  <si>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</si>
  <si>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</si>
  <si>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</si>
  <si>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</si>
  <si>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</si>
  <si>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</si>
  <si>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</si>
  <si>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</si>
  <si>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</si>
  <si>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</si>
  <si>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</si>
  <si>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</si>
  <si>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</si>
  <si>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</si>
  <si>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</si>
  <si>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</si>
  <si>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</si>
  <si>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</si>
  <si>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</si>
  <si>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</si>
  <si>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</si>
  <si>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</si>
  <si>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</si>
  <si>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</si>
  <si>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</si>
  <si>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</si>
  <si>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</si>
  <si>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</si>
  <si>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</si>
  <si>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</si>
  <si>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</si>
  <si>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</si>
  <si>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</si>
  <si>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</si>
  <si>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</si>
  <si>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</si>
  <si>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</si>
  <si>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</si>
  <si>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</si>
  <si>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</si>
  <si>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</si>
  <si>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</si>
  <si>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</si>
  <si>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</si>
  <si>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</si>
  <si>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</si>
  <si>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</si>
  <si>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</si>
  <si>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</si>
  <si>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</si>
  <si>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</si>
  <si>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</si>
  <si>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</si>
  <si>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</si>
  <si>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</si>
  <si>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</si>
  <si>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</si>
  <si>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</si>
  <si>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</si>
  <si>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</si>
  <si>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</si>
  <si>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</si>
  <si>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</si>
  <si>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</si>
  <si>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</si>
  <si>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</si>
  <si>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</si>
  <si>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</si>
  <si>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</si>
  <si>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</si>
  <si>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</si>
  <si>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</si>
  <si>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</si>
  <si>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</si>
  <si>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</si>
  <si>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</si>
  <si>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</si>
  <si>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</si>
  <si>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</si>
  <si>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</si>
  <si>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</si>
  <si>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</si>
  <si>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</si>
  <si>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</si>
  <si>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</si>
  <si>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</si>
  <si>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</si>
  <si>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</si>
  <si>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</si>
  <si>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</si>
  <si>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</si>
  <si>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</si>
  <si>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</si>
  <si>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</si>
  <si>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</si>
  <si>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</si>
  <si>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</si>
  <si>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</si>
  <si>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</si>
  <si>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</si>
  <si>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</si>
  <si>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</si>
  <si>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</si>
  <si>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</si>
  <si>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</si>
  <si>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</si>
  <si>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</si>
  <si>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</si>
  <si>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</si>
  <si>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</si>
  <si>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</si>
  <si>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</si>
  <si>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</si>
  <si>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</si>
  <si>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</si>
  <si>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</si>
  <si>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</si>
  <si>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</si>
  <si>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</si>
  <si>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</si>
  <si>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</si>
  <si>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</si>
  <si>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</si>
  <si>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</si>
  <si>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</si>
  <si>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</si>
  <si>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</si>
  <si>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</si>
  <si>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</si>
  <si>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</si>
  <si>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</si>
  <si>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</si>
  <si>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</si>
  <si>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</si>
  <si>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</si>
  <si>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</si>
  <si>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</si>
  <si>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</si>
  <si>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</si>
  <si>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</si>
  <si>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</si>
  <si>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</si>
  <si>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</si>
  <si>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</si>
  <si>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</si>
  <si>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</si>
  <si>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</si>
  <si>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</si>
  <si>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</si>
  <si>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</si>
  <si>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</si>
  <si>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</si>
  <si>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</si>
  <si>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</si>
  <si>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</si>
  <si>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</si>
  <si>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</si>
  <si>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</si>
  <si>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</si>
  <si>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</si>
  <si>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</si>
  <si>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</si>
  <si>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</si>
  <si>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</si>
  <si>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</si>
  <si>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</si>
  <si>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</si>
  <si>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</si>
  <si>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</si>
  <si>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</si>
  <si>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</si>
  <si>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</si>
  <si>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</si>
  <si>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</si>
  <si>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</si>
  <si>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</si>
  <si>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</si>
  <si>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</si>
  <si>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</si>
  <si>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</si>
  <si>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</si>
  <si>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</si>
  <si>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</si>
  <si>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</si>
  <si>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</si>
  <si>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</si>
  <si>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</si>
  <si>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</si>
  <si>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</si>
  <si>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</si>
  <si>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</si>
  <si>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</si>
  <si>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</si>
  <si>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</si>
  <si>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</si>
  <si>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</si>
  <si>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</si>
  <si>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</si>
  <si>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</si>
  <si>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</si>
  <si>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</si>
  <si>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</si>
  <si>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</si>
  <si>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</si>
  <si>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</si>
  <si>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</si>
  <si>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</si>
  <si>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</si>
  <si>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</si>
  <si>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</si>
  <si>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</si>
  <si>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</si>
  <si>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</si>
  <si>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</si>
  <si>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</si>
  <si>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</si>
  <si>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</si>
  <si>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</si>
  <si>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</si>
  <si>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</si>
  <si>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</si>
  <si>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</si>
  <si>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</si>
  <si>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</si>
  <si>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</si>
  <si>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</si>
  <si>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</si>
  <si>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</si>
  <si>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</si>
  <si>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</si>
  <si>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</si>
  <si>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</si>
  <si>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</si>
  <si>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</si>
  <si>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</si>
  <si>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</si>
  <si>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</si>
  <si>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</si>
  <si>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</si>
  <si>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</si>
  <si>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</si>
  <si>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</si>
  <si>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</si>
  <si>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</si>
  <si>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</si>
  <si>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</si>
  <si>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</si>
  <si>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</si>
  <si>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</si>
  <si>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</si>
  <si>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</si>
  <si>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</si>
  <si>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</si>
  <si>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</si>
  <si>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</si>
  <si>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</si>
  <si>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</si>
  <si>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</si>
  <si>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</si>
  <si>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</si>
  <si>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</si>
  <si>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</si>
  <si>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</si>
  <si>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</si>
  <si>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</si>
  <si>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</si>
  <si>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</si>
  <si>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</si>
  <si>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</si>
  <si>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</si>
  <si>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</si>
  <si>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</si>
  <si>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</si>
  <si>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</si>
  <si>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</si>
  <si>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</si>
  <si>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</si>
  <si>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</si>
  <si>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</si>
  <si>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</si>
  <si>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</si>
  <si>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</si>
  <si>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</si>
  <si>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</si>
  <si>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</si>
  <si>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</si>
  <si>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</si>
  <si>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</si>
  <si>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</si>
  <si>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</si>
  <si>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</si>
  <si>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</si>
  <si>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</si>
  <si>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</si>
  <si>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</si>
  <si>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</si>
  <si>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</si>
  <si>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</si>
  <si>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</si>
  <si>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</si>
  <si>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</si>
  <si>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</si>
  <si>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</si>
  <si>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</si>
  <si>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</si>
  <si>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</si>
  <si>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</si>
  <si>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</si>
  <si>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</si>
  <si>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</si>
  <si>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</si>
  <si>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</si>
  <si>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</si>
  <si>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</si>
  <si>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</si>
  <si>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</si>
  <si>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</si>
  <si>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</si>
  <si>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</si>
  <si>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</si>
  <si>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</si>
  <si>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</si>
  <si>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</si>
  <si>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</si>
  <si>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</si>
  <si>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</si>
  <si>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</si>
  <si>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</si>
  <si>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</si>
  <si>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</si>
  <si>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</si>
  <si>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</si>
  <si>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</si>
  <si>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</si>
  <si>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</si>
  <si>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</si>
  <si>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</si>
  <si>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</si>
  <si>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</si>
  <si>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</si>
  <si>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</si>
  <si>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</si>
  <si>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</si>
  <si>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</si>
  <si>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</si>
  <si>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</si>
  <si>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</si>
  <si>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</si>
  <si>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</si>
  <si>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</si>
  <si>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</si>
  <si>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</si>
  <si>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</si>
  <si>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</si>
  <si>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</si>
  <si>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</si>
  <si>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</si>
  <si>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</si>
  <si>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</si>
  <si>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</si>
  <si>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</si>
  <si>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</si>
  <si>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</si>
  <si>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</si>
  <si>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</si>
  <si>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</si>
  <si>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</si>
  <si>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</si>
  <si>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</si>
  <si>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</si>
  <si>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</si>
  <si>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</si>
  <si>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</si>
  <si>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</si>
  <si>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</si>
  <si>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</si>
  <si>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</si>
  <si>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</si>
  <si>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</si>
  <si>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</si>
  <si>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</si>
  <si>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</si>
  <si>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</si>
  <si>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</si>
  <si>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</si>
  <si>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</si>
  <si>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</si>
  <si>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</si>
  <si>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</si>
  <si>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</si>
  <si>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</si>
  <si>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</si>
  <si>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</si>
  <si>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</si>
  <si>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</si>
  <si>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</si>
  <si>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</si>
  <si>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</si>
  <si>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</si>
  <si>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</si>
  <si>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</si>
  <si>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</si>
  <si>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</si>
  <si>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</si>
  <si>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</si>
  <si>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</si>
  <si>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</si>
  <si>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</si>
  <si>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</si>
  <si>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</si>
  <si>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</si>
  <si>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</si>
  <si>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</si>
  <si>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</si>
  <si>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</si>
  <si>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</si>
  <si>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</si>
  <si>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</si>
  <si>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</si>
  <si>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</si>
  <si>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</si>
  <si>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</si>
  <si>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</si>
  <si>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</si>
  <si>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</si>
  <si>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</si>
  <si>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</si>
  <si>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</si>
  <si>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</si>
  <si>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</si>
  <si>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</si>
  <si>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</si>
  <si>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</si>
  <si>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</si>
  <si>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</si>
  <si>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</si>
  <si>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</si>
  <si>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</si>
  <si>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</si>
  <si>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</si>
  <si>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</si>
  <si>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</si>
  <si>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</si>
  <si>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</si>
  <si>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</si>
  <si>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</si>
  <si>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</si>
  <si>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</si>
  <si>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</si>
  <si>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</si>
  <si>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</si>
  <si>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</si>
  <si>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</si>
  <si>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</si>
  <si>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</si>
  <si>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</si>
  <si>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</si>
  <si>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</si>
  <si>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</si>
  <si>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</si>
  <si>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</si>
  <si>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</si>
  <si>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</si>
  <si>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</si>
  <si>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</si>
  <si>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</si>
  <si>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</si>
  <si>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</si>
  <si>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</si>
  <si>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</si>
  <si>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</si>
  <si>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</si>
  <si>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</si>
  <si>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</si>
  <si>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</si>
  <si>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</si>
  <si>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</si>
  <si>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</si>
  <si>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</si>
  <si>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</si>
  <si>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</si>
  <si>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</si>
  <si>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</si>
  <si>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</si>
  <si>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</si>
  <si>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</si>
  <si>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</si>
  <si>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</si>
  <si>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</si>
  <si>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</si>
  <si>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</si>
  <si>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</si>
  <si>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</si>
  <si>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</si>
  <si>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</si>
  <si>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</si>
  <si>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</si>
  <si>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</si>
  <si>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</si>
  <si>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</si>
  <si>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</si>
  <si>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</si>
  <si>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</si>
  <si>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</si>
  <si>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</si>
  <si>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</si>
  <si>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</si>
  <si>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</si>
  <si>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</si>
  <si>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</si>
  <si>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</si>
  <si>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</si>
  <si>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</si>
  <si>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</si>
  <si>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</si>
  <si>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</si>
  <si>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</si>
  <si>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</si>
  <si>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</si>
  <si>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</si>
  <si>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</si>
  <si>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</si>
  <si>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</si>
  <si>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</si>
  <si>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</si>
  <si>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</si>
  <si>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</si>
  <si>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</si>
  <si>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</si>
  <si>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</si>
  <si>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</si>
  <si>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</si>
  <si>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</si>
  <si>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</si>
  <si>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</si>
  <si>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</si>
  <si>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</si>
  <si>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</si>
  <si>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</si>
  <si>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</si>
  <si>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</si>
  <si>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</si>
  <si>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</si>
  <si>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</si>
  <si>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</si>
  <si>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</si>
  <si>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</si>
  <si>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</si>
  <si>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</si>
  <si>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</si>
  <si>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</si>
  <si>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</si>
  <si>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</si>
  <si>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</si>
  <si>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</si>
  <si>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</si>
  <si>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</si>
  <si>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</si>
  <si>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</si>
  <si>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</si>
  <si>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</si>
  <si>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</si>
  <si>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</si>
  <si>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</si>
  <si>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</si>
  <si>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</si>
  <si>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</si>
  <si>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</si>
  <si>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</si>
  <si>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</si>
  <si>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</si>
  <si>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</si>
  <si>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</si>
  <si>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</si>
  <si>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</si>
  <si>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</si>
  <si>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</si>
  <si>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</si>
  <si>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</si>
  <si>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</si>
  <si>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</si>
  <si>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</si>
  <si>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</si>
  <si>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</si>
  <si>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</si>
  <si>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</si>
  <si>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</si>
  <si>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</si>
  <si>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</si>
  <si>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</si>
  <si>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</si>
  <si>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</si>
  <si>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</si>
  <si>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</si>
  <si>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</si>
  <si>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</si>
  <si>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</si>
  <si>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</si>
  <si>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</si>
  <si>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</si>
  <si>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</si>
  <si>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</si>
  <si>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</si>
  <si>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</si>
  <si>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</si>
  <si>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</si>
  <si>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</si>
  <si>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</si>
  <si>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</si>
  <si>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</si>
  <si>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</si>
  <si>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</si>
  <si>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</si>
  <si>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</si>
  <si>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</si>
  <si>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</si>
  <si>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</si>
  <si>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</si>
  <si>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</si>
  <si>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</si>
  <si>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</si>
  <si>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</si>
  <si>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</si>
  <si>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</si>
  <si>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</si>
  <si>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</si>
  <si>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</si>
  <si>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</si>
  <si>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</si>
  <si>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</si>
  <si>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</si>
  <si>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</si>
  <si>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</si>
  <si>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</si>
  <si>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</si>
  <si>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</si>
  <si>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</si>
  <si>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</si>
  <si>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</si>
  <si>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</si>
  <si>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</si>
  <si>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</si>
  <si>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</si>
  <si>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</si>
  <si>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</si>
  <si>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</si>
  <si>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</si>
  <si>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</si>
  <si>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</si>
  <si>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</si>
  <si>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</si>
  <si>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</si>
  <si>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</si>
  <si>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</si>
  <si>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</si>
  <si>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</si>
  <si>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</si>
  <si>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</si>
  <si>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</si>
  <si>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</si>
  <si>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</si>
  <si>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</si>
  <si>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</si>
  <si>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</si>
  <si>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</si>
  <si>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</si>
  <si>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</si>
  <si>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</si>
  <si>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</si>
  <si>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</si>
  <si>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</si>
  <si>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</si>
  <si>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</si>
  <si>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</si>
  <si>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</si>
  <si>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</si>
  <si>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</si>
  <si>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</si>
  <si>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</si>
  <si>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</si>
  <si>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</si>
  <si>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</si>
  <si>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</si>
  <si>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</si>
  <si>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</si>
  <si>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</si>
  <si>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</si>
  <si>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</si>
  <si>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</si>
  <si>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</si>
  <si>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</si>
  <si>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</si>
  <si>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</si>
  <si>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</si>
  <si>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</si>
  <si>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</si>
  <si>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</si>
  <si>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</si>
  <si>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</si>
  <si>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</si>
  <si>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</si>
  <si>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</si>
  <si>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</si>
  <si>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</si>
  <si>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</si>
  <si>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</si>
  <si>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</si>
  <si>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</si>
  <si>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</si>
  <si>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</si>
  <si>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</si>
  <si>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</si>
  <si>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</si>
  <si>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</si>
  <si>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</si>
  <si>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</si>
  <si>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</si>
  <si>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</si>
  <si>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</si>
  <si>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</si>
  <si>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</si>
  <si>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</si>
  <si>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</si>
  <si>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</si>
  <si>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</si>
  <si>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</si>
  <si>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</si>
  <si>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</si>
  <si>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</si>
  <si>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</si>
  <si>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</si>
  <si>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</si>
  <si>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</si>
  <si>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</si>
  <si>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</si>
  <si>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</si>
  <si>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</si>
  <si>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</si>
  <si>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</si>
  <si>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</si>
  <si>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</si>
  <si>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</si>
  <si>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</si>
  <si>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</si>
  <si>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</si>
  <si>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</si>
  <si>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</si>
  <si>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</si>
  <si>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</si>
  <si>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</si>
  <si>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</si>
  <si>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</si>
  <si>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</si>
  <si>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</si>
  <si>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</si>
  <si>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</si>
  <si>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</si>
  <si>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</si>
  <si>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</si>
  <si>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</si>
  <si>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</si>
  <si>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</si>
  <si>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</si>
  <si>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</si>
  <si>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</si>
  <si>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</si>
  <si>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</si>
  <si>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</si>
  <si>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</si>
  <si>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</si>
  <si>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</si>
  <si>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</si>
  <si>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</si>
  <si>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</si>
  <si>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</si>
  <si>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</si>
  <si>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</si>
  <si>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</si>
  <si>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</si>
  <si>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</si>
  <si>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</si>
  <si>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</si>
  <si>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</si>
  <si>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</si>
  <si>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</si>
  <si>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</si>
  <si>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</si>
  <si>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</si>
  <si>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</si>
  <si>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</si>
  <si>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</si>
  <si>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</si>
  <si>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</si>
  <si>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</si>
  <si>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</si>
  <si>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</si>
  <si>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</si>
  <si>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</si>
  <si>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</si>
  <si>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</si>
  <si>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</si>
  <si>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</si>
  <si>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</si>
  <si>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</si>
  <si>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</si>
  <si>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</si>
  <si>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</si>
  <si>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</si>
  <si>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</si>
  <si>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</si>
  <si>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</si>
  <si>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</si>
  <si>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</si>
  <si>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</si>
  <si>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</si>
  <si>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</si>
  <si>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</si>
  <si>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</si>
  <si>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</si>
  <si>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</si>
  <si>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</si>
  <si>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</si>
  <si>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</si>
  <si>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</si>
  <si>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</si>
  <si>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</si>
  <si>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</si>
  <si>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</si>
  <si>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</si>
  <si>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</si>
  <si>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</si>
  <si>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</si>
  <si>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</si>
  <si>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</si>
  <si>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</si>
  <si>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</si>
  <si>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</si>
  <si>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</si>
  <si>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</si>
  <si>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</si>
  <si>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</si>
  <si>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</si>
  <si>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</si>
  <si>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</si>
  <si>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</si>
  <si>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</si>
  <si>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</si>
  <si>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</si>
  <si>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</si>
  <si>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</si>
  <si>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</si>
  <si>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</si>
  <si>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</si>
  <si>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</si>
  <si>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</si>
  <si>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</si>
  <si>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</si>
  <si>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</si>
  <si>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</si>
  <si>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</si>
  <si>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</si>
  <si>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</si>
  <si>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</si>
  <si>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</si>
  <si>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</si>
  <si>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</si>
  <si>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</si>
  <si>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</si>
  <si>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</si>
  <si>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</si>
  <si>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</si>
  <si>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</si>
  <si>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</si>
  <si>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</si>
  <si>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</si>
  <si>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</si>
  <si>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</si>
  <si>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</si>
  <si>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</si>
  <si>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</si>
  <si>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</si>
  <si>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</si>
  <si>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</si>
  <si>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</si>
  <si>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</si>
  <si>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</si>
  <si>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</si>
  <si>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</si>
  <si>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</si>
  <si>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</si>
  <si>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</si>
  <si>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</si>
  <si>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</si>
  <si>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</si>
  <si>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</si>
  <si>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</si>
  <si>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</si>
  <si>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</si>
  <si>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</si>
  <si>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</si>
  <si>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</si>
  <si>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</si>
  <si>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</si>
  <si>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</si>
  <si>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</si>
  <si>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</si>
  <si>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</si>
  <si>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</si>
  <si>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</si>
  <si>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</si>
  <si>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</si>
  <si>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</si>
  <si>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</si>
  <si>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</si>
  <si>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</si>
  <si>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</si>
  <si>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</si>
  <si>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</si>
  <si>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</si>
  <si>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</si>
  <si>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</si>
  <si>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</si>
  <si>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</si>
  <si>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</si>
  <si>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</si>
  <si>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</si>
  <si>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</si>
  <si>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</si>
  <si>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</si>
  <si>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</si>
  <si>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</si>
  <si>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</si>
  <si>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</si>
  <si>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</si>
  <si>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</si>
  <si>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</si>
  <si>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</si>
  <si>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</si>
  <si>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</si>
  <si>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</si>
  <si>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</si>
  <si>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</si>
  <si>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</si>
  <si>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</si>
  <si>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</si>
  <si>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</si>
  <si>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</si>
  <si>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</si>
  <si>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</si>
  <si>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</si>
  <si>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</si>
  <si>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</si>
  <si>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</si>
  <si>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</si>
  <si>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</si>
  <si>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</si>
  <si>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</si>
  <si>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</si>
  <si>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</si>
  <si>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</si>
  <si>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</si>
  <si>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</si>
  <si>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</si>
  <si>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</si>
  <si>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</si>
  <si>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</si>
  <si>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</si>
  <si>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</si>
  <si>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</si>
  <si>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</si>
  <si>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</si>
  <si>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</si>
  <si>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</si>
  <si>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</si>
  <si>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</si>
  <si>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</si>
  <si>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</si>
  <si>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</si>
  <si>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</si>
  <si>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</si>
  <si>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</si>
  <si>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</si>
  <si>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</si>
  <si>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</si>
  <si>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</si>
  <si>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</si>
  <si>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</si>
  <si>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</si>
  <si>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</si>
  <si>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</si>
  <si>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</si>
  <si>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</si>
  <si>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</si>
  <si>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</si>
  <si>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</si>
  <si>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</si>
  <si>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</si>
  <si>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</si>
  <si>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</si>
  <si>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</si>
  <si>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</si>
  <si>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</si>
  <si>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</si>
  <si>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</si>
  <si>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</si>
  <si>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</si>
  <si>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</si>
  <si>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</si>
  <si>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</si>
  <si>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</si>
  <si>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</si>
  <si>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</si>
  <si>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</si>
  <si>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</si>
  <si>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</si>
  <si>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</si>
  <si>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</si>
  <si>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</si>
  <si>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</si>
  <si>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</si>
  <si>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</si>
  <si>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</si>
  <si>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</si>
  <si>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</si>
  <si>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</si>
  <si>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</si>
  <si>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</si>
  <si>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</si>
  <si>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</si>
  <si>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</si>
  <si>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</si>
  <si>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</si>
  <si>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</si>
  <si>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</si>
  <si>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</si>
  <si>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</si>
  <si>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</si>
  <si>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</si>
  <si>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</si>
  <si>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</si>
  <si>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</si>
  <si>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</si>
  <si>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</si>
  <si>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</si>
  <si>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</si>
  <si>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</si>
  <si>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</si>
  <si>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</si>
  <si>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</si>
  <si>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</si>
  <si>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</si>
  <si>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</si>
  <si>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</si>
  <si>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</si>
  <si>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</si>
  <si>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</si>
  <si>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</si>
  <si>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</si>
  <si>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</si>
  <si>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</si>
  <si>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</si>
  <si>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</si>
  <si>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</si>
  <si>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</si>
  <si>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</si>
  <si>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</si>
  <si>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</si>
  <si>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</si>
  <si>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</si>
  <si>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</si>
  <si>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</si>
  <si>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</si>
  <si>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</si>
  <si>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</si>
  <si>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</si>
  <si>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</si>
  <si>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</si>
  <si>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</si>
  <si>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</si>
  <si>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</si>
  <si>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</si>
  <si>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</si>
  <si>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</si>
  <si>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</si>
  <si>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</si>
  <si>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</si>
  <si>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</si>
  <si>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</si>
  <si>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</si>
  <si>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</si>
  <si>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</si>
  <si>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</si>
  <si>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</si>
  <si>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</si>
  <si>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</si>
  <si>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</si>
  <si>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</si>
  <si>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</si>
  <si>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</si>
  <si>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</si>
  <si>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</si>
  <si>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</si>
  <si>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</si>
  <si>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</si>
  <si>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</si>
  <si>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</si>
  <si>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</si>
  <si>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</si>
  <si>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</si>
  <si>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</si>
  <si>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</si>
  <si>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</si>
  <si>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</si>
  <si>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</si>
  <si>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</si>
  <si>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</si>
  <si>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</si>
  <si>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</si>
  <si>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</si>
  <si>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</si>
  <si>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</si>
  <si>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</si>
  <si>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</si>
  <si>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</si>
  <si>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</si>
  <si>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</si>
  <si>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</si>
  <si>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</si>
  <si>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</si>
  <si>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</si>
  <si>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</si>
  <si>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</si>
  <si>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</si>
  <si>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</si>
  <si>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</si>
  <si>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</si>
  <si>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</si>
  <si>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</si>
  <si>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</si>
  <si>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</si>
  <si>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</si>
  <si>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</si>
  <si>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</si>
  <si>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</si>
  <si>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</si>
  <si>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</si>
  <si>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</si>
  <si>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</si>
  <si>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</si>
  <si>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</si>
  <si>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</si>
  <si>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</si>
  <si>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</si>
  <si>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</si>
  <si>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</si>
  <si>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</si>
  <si>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</si>
  <si>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</si>
  <si>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</si>
  <si>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</si>
  <si>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</si>
  <si>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</si>
  <si>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</si>
  <si>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</si>
  <si>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</si>
  <si>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</si>
  <si>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</si>
  <si>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</si>
  <si>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</si>
  <si>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</si>
  <si>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</si>
  <si>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</si>
  <si>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</si>
  <si>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</si>
  <si>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</si>
  <si>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</si>
  <si>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</si>
  <si>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</si>
  <si>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</si>
  <si>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</si>
  <si>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</si>
  <si>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</si>
  <si>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</si>
  <si>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</si>
  <si>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</si>
  <si>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</si>
  <si>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</si>
  <si>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</si>
  <si>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</si>
  <si>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</si>
  <si>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</si>
  <si>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</si>
  <si>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</si>
  <si>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</si>
  <si>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</si>
  <si>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</si>
  <si>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</si>
  <si>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</si>
  <si>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</si>
  <si>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</si>
  <si>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</si>
  <si>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</si>
  <si>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</si>
  <si>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</si>
  <si>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</si>
  <si>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</si>
  <si>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</si>
  <si>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</si>
  <si>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</si>
  <si>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</si>
  <si>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</si>
  <si>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</si>
  <si>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</si>
  <si>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</si>
  <si>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</si>
  <si>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</si>
  <si>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</si>
  <si>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</si>
  <si>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</si>
  <si>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</si>
  <si>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</si>
  <si>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</si>
  <si>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</si>
  <si>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</si>
  <si>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</si>
  <si>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</si>
  <si>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</si>
  <si>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</si>
  <si>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</si>
  <si>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</si>
  <si>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</si>
  <si>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</si>
  <si>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</si>
  <si>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</si>
  <si>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</si>
  <si>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</si>
  <si>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</si>
  <si>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</si>
  <si>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</si>
  <si>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</si>
  <si>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</si>
  <si>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</si>
  <si>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</si>
  <si>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</si>
  <si>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</si>
  <si>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</si>
  <si>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</si>
  <si>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</si>
  <si>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</si>
  <si>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</si>
  <si>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</si>
  <si>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</si>
  <si>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</si>
  <si>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</si>
  <si>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</si>
  <si>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</si>
  <si>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</si>
  <si>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</si>
  <si>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</si>
  <si>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</si>
  <si>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</si>
  <si>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</si>
  <si>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</si>
  <si>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</si>
  <si>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</si>
  <si>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</si>
  <si>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</si>
  <si>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</si>
  <si>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</si>
  <si>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</si>
  <si>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</si>
  <si>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</si>
  <si>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</si>
  <si>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</si>
  <si>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</si>
  <si>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</si>
  <si>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</si>
  <si>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</si>
  <si>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</si>
  <si>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</si>
  <si>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</si>
  <si>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</si>
  <si>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</si>
  <si>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</si>
  <si>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</si>
  <si>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</si>
  <si>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</si>
  <si>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</si>
  <si>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</si>
  <si>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</si>
  <si>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</si>
  <si>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</si>
  <si>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</si>
  <si>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</si>
  <si>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</si>
  <si>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</si>
  <si>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</si>
  <si>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</si>
  <si>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</si>
  <si>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</si>
  <si>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</si>
  <si>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</si>
  <si>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</si>
  <si>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</si>
  <si>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</si>
  <si>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</si>
  <si>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</si>
  <si>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</si>
  <si>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</si>
  <si>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</si>
  <si>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</si>
  <si>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</si>
  <si>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</si>
  <si>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</si>
  <si>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</si>
  <si>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</si>
  <si>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</si>
  <si>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</si>
  <si>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</si>
  <si>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</si>
  <si>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</si>
  <si>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</si>
  <si>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</si>
  <si>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</si>
  <si>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</si>
  <si>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</si>
  <si>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</si>
  <si>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</si>
  <si>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</si>
  <si>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</si>
  <si>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</si>
  <si>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</si>
  <si>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</si>
  <si>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</si>
  <si>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</si>
  <si>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</si>
  <si>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</si>
  <si>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</si>
  <si>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</si>
  <si>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</si>
  <si>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</si>
  <si>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</si>
  <si>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</si>
  <si>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</si>
  <si>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</si>
  <si>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</si>
  <si>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</si>
  <si>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</si>
  <si>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</si>
  <si>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</si>
  <si>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</si>
  <si>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</si>
  <si>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</si>
  <si>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</si>
  <si>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</si>
  <si>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</si>
  <si>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</si>
  <si>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</si>
  <si>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</si>
  <si>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</si>
  <si>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</si>
  <si>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</si>
  <si>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</si>
  <si>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</si>
  <si>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</si>
  <si>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</si>
  <si>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</si>
  <si>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</si>
  <si>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</si>
  <si>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</si>
  <si>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</si>
  <si>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</si>
  <si>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</si>
  <si>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</si>
  <si>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</si>
  <si>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</si>
  <si>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</si>
  <si>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</si>
  <si>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</si>
  <si>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</si>
  <si>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</si>
  <si>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</si>
  <si>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</si>
  <si>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</si>
  <si>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</si>
  <si>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</si>
  <si>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</si>
  <si>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</si>
  <si>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</si>
  <si>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</si>
  <si>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</si>
  <si>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</si>
  <si>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</si>
  <si>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</si>
  <si>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</si>
  <si>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</si>
  <si>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</si>
  <si>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</si>
  <si>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</si>
  <si>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</si>
  <si>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</si>
  <si>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</si>
  <si>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</si>
  <si>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</si>
  <si>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</si>
  <si>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</si>
  <si>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</si>
  <si>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</si>
  <si>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</si>
  <si>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</si>
  <si>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</si>
  <si>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</si>
  <si>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</si>
  <si>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</si>
  <si>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</si>
  <si>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</si>
  <si>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</si>
  <si>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</si>
  <si>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</si>
  <si>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</si>
  <si>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</si>
  <si>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</si>
  <si>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</si>
  <si>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</si>
  <si>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</si>
  <si>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</si>
  <si>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</si>
  <si>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</si>
  <si>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</si>
  <si>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</si>
  <si>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</si>
  <si>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</si>
  <si>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</si>
  <si>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</si>
  <si>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</si>
  <si>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</si>
  <si>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</si>
  <si>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</si>
  <si>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</si>
  <si>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</si>
  <si>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</si>
  <si>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</si>
  <si>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</si>
  <si>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</si>
  <si>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</si>
  <si>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</si>
  <si>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</si>
  <si>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</si>
  <si>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</si>
  <si>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</si>
  <si>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</si>
  <si>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</si>
  <si>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</si>
  <si>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</si>
  <si>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</si>
  <si>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</si>
  <si>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</si>
  <si>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</si>
  <si>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</si>
  <si>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</si>
  <si>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</si>
  <si>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</si>
  <si>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</si>
  <si>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</si>
  <si>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</si>
  <si>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</si>
  <si>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</si>
  <si>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</si>
  <si>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</si>
  <si>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</si>
  <si>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</si>
  <si>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</si>
  <si>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</si>
  <si>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</si>
  <si>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</si>
  <si>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</si>
  <si>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</si>
  <si>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</si>
  <si>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</si>
  <si>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</si>
  <si>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</si>
  <si>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</si>
  <si>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</si>
  <si>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</si>
  <si>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</si>
  <si>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</si>
  <si>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</si>
  <si>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</si>
  <si>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</si>
  <si>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</si>
  <si>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</si>
  <si>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</si>
  <si>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</si>
  <si>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</si>
  <si>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</si>
  <si>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</si>
  <si>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</si>
  <si>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</si>
  <si>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</si>
  <si>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</si>
  <si>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</si>
  <si>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</si>
  <si>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</si>
  <si>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</si>
  <si>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</si>
  <si>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</si>
  <si>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</si>
  <si>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</si>
  <si>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</si>
  <si>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</si>
  <si>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</si>
  <si>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</si>
  <si>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</si>
  <si>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</si>
  <si>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</si>
  <si>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</si>
  <si>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</si>
  <si>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</si>
  <si>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</si>
  <si>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</si>
  <si>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</si>
  <si>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</si>
  <si>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</si>
  <si>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</si>
  <si>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</si>
  <si>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</si>
  <si>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</si>
  <si>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</si>
  <si>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</si>
  <si>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</si>
  <si>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</si>
  <si>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</si>
  <si>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</si>
  <si>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</si>
  <si>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</si>
  <si>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</si>
  <si>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</si>
  <si>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</si>
  <si>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</si>
  <si>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</si>
  <si>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</si>
  <si>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</si>
  <si>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</si>
  <si>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</si>
  <si>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</si>
  <si>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</si>
  <si>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</si>
  <si>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</si>
  <si>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</si>
  <si>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</si>
  <si>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</si>
  <si>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</si>
  <si>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</si>
  <si>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</si>
  <si>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</si>
  <si>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</si>
  <si>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</si>
  <si>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</si>
  <si>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</si>
  <si>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</si>
  <si>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</si>
  <si>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</si>
  <si>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</si>
  <si>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</si>
  <si>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</si>
  <si>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</si>
  <si>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</si>
  <si>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</si>
  <si>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</si>
  <si>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</si>
  <si>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</si>
  <si>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</si>
  <si>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</si>
  <si>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</si>
  <si>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</si>
  <si>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</si>
  <si>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</si>
  <si>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</si>
  <si>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</si>
  <si>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</si>
  <si>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</si>
  <si>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</si>
  <si>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</si>
  <si>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</si>
  <si>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</si>
  <si>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</si>
  <si>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</si>
  <si>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</si>
  <si>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</si>
  <si>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</si>
  <si>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</si>
  <si>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</si>
  <si>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</si>
  <si>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</si>
  <si>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</si>
  <si>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</si>
  <si>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</si>
  <si>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</si>
  <si>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</si>
  <si>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</si>
  <si>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</si>
  <si>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</si>
  <si>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</si>
  <si>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</si>
  <si>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</si>
  <si>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</si>
  <si>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</si>
  <si>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</si>
  <si>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</si>
  <si>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</si>
  <si>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</si>
  <si>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</si>
  <si>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</si>
  <si>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</si>
  <si>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</si>
  <si>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</si>
  <si>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</si>
  <si>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</si>
  <si>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</si>
  <si>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</si>
  <si>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</si>
  <si>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</si>
  <si>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</si>
  <si>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</si>
  <si>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</si>
  <si>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</si>
  <si>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</si>
  <si>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</si>
  <si>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</si>
  <si>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</si>
  <si>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</si>
  <si>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</si>
  <si>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</si>
  <si>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</si>
  <si>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</si>
  <si>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</si>
  <si>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</si>
  <si>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</si>
  <si>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</si>
  <si>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</si>
  <si>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</si>
  <si>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</si>
  <si>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</si>
  <si>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</si>
  <si>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</si>
  <si>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</si>
  <si>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</si>
  <si>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</si>
  <si>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</si>
  <si>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</si>
  <si>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</si>
  <si>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</si>
  <si>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</si>
  <si>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</si>
  <si>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</si>
  <si>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</si>
  <si>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</si>
  <si>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</si>
  <si>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</si>
  <si>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</si>
  <si>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</si>
  <si>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</si>
  <si>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</si>
  <si>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</si>
  <si>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</si>
  <si>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</si>
  <si>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</si>
  <si>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</si>
  <si>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</si>
  <si>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</si>
  <si>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</si>
  <si>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</si>
  <si>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</si>
  <si>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</si>
  <si>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</si>
  <si>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</si>
  <si>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</si>
  <si>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</si>
  <si>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</si>
  <si>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</si>
  <si>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</si>
  <si>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</si>
  <si>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</si>
  <si>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</si>
  <si>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</si>
  <si>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</si>
  <si>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</si>
  <si>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</si>
  <si>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</si>
  <si>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</si>
  <si>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</si>
  <si>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</si>
  <si>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</si>
  <si>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</si>
  <si>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</si>
  <si>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</si>
  <si>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</si>
  <si>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</si>
  <si>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</si>
  <si>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</si>
  <si>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</si>
  <si>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</si>
  <si>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</si>
  <si>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</si>
  <si>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</si>
  <si>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</si>
  <si>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</si>
  <si>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</si>
  <si>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</si>
  <si>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</si>
  <si>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</si>
  <si>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</si>
  <si>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</si>
  <si>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</si>
  <si>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</si>
  <si>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</si>
  <si>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</si>
  <si>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</si>
  <si>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</si>
  <si>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</si>
  <si>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</si>
  <si>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</si>
  <si>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</si>
  <si>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</si>
  <si>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</si>
  <si>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</si>
  <si>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</si>
  <si>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</si>
  <si>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</si>
  <si>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</si>
  <si>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</si>
  <si>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</si>
  <si>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</si>
  <si>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</si>
  <si>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</si>
  <si>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</si>
  <si>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</si>
  <si>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</si>
  <si>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</si>
  <si>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</si>
  <si>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</si>
  <si>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</si>
  <si>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</si>
  <si>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</si>
  <si>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</si>
  <si>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</si>
  <si>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</si>
  <si>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</si>
  <si>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</si>
  <si>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</si>
  <si>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</si>
  <si>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</si>
  <si>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</si>
  <si>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</si>
  <si>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</si>
  <si>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</si>
  <si>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</si>
  <si>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</si>
  <si>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</si>
  <si>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</si>
  <si>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</si>
  <si>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</si>
  <si>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</si>
  <si>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</si>
  <si>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</si>
  <si>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</si>
  <si>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</si>
  <si>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</si>
  <si>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</si>
  <si>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</si>
  <si>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</si>
  <si>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</si>
  <si>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</si>
  <si>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</si>
  <si>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</si>
  <si>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</si>
  <si>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</si>
  <si>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</si>
  <si>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</si>
  <si>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</si>
  <si>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</si>
  <si>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</si>
  <si>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</si>
  <si>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</si>
  <si>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</si>
  <si>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</si>
  <si>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</si>
  <si>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</si>
  <si>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</si>
  <si>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</si>
  <si>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</si>
  <si>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</si>
  <si>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</si>
  <si>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</si>
  <si>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</si>
  <si>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</si>
  <si>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</si>
  <si>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</si>
  <si>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</si>
  <si>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</si>
  <si>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</si>
  <si>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</si>
  <si>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</si>
  <si>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</si>
  <si>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</si>
  <si>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</si>
  <si>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</si>
  <si>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</si>
  <si>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</si>
  <si>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</si>
  <si>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</si>
  <si>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</si>
  <si>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</si>
  <si>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</si>
  <si>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</si>
  <si>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</si>
  <si>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</si>
  <si>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</si>
  <si>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</si>
  <si>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</si>
  <si>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</si>
  <si>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</si>
  <si>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</si>
  <si>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</si>
  <si>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</si>
  <si>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</si>
  <si>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</si>
  <si>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</si>
  <si>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</si>
  <si>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</si>
  <si>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</si>
  <si>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</si>
  <si>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</si>
  <si>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</si>
  <si>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</si>
  <si>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</si>
  <si>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</si>
  <si>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</si>
  <si>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</si>
  <si>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</si>
  <si>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</si>
  <si>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</si>
  <si>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</si>
  <si>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</si>
  <si>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</si>
  <si>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</si>
  <si>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</si>
  <si>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</si>
  <si>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</si>
  <si>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</si>
  <si>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</si>
  <si>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</si>
  <si>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</si>
  <si>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</si>
  <si>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</si>
  <si>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</si>
  <si>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</si>
  <si>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</si>
  <si>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</si>
  <si>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</si>
  <si>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</si>
  <si>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</si>
  <si>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</si>
  <si>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</si>
  <si>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</si>
  <si>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</si>
  <si>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</si>
  <si>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</si>
  <si>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</si>
  <si>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</si>
  <si>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</si>
  <si>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</si>
  <si>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</si>
  <si>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</si>
  <si>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</si>
  <si>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</si>
  <si>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</si>
  <si>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</si>
  <si>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</si>
  <si>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</si>
  <si>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</si>
  <si>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</si>
  <si>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</si>
  <si>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</si>
  <si>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</si>
  <si>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</si>
  <si>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</si>
  <si>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</si>
  <si>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</si>
  <si>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</si>
  <si>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</si>
  <si>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</si>
  <si>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</si>
  <si>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</si>
  <si>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</si>
  <si>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</si>
  <si>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</si>
  <si>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</si>
  <si>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</si>
  <si>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</si>
  <si>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</si>
  <si>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</si>
  <si>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</si>
  <si>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</si>
  <si>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</si>
  <si>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</si>
  <si>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</si>
  <si>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</si>
  <si>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</si>
  <si>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</si>
  <si>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</si>
  <si>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</si>
  <si>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</si>
  <si>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</si>
  <si>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</si>
  <si>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</si>
  <si>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</si>
  <si>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</si>
  <si>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</si>
  <si>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</si>
  <si>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</si>
  <si>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</si>
  <si>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</si>
  <si>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</si>
  <si>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</si>
  <si>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</si>
  <si>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</si>
  <si>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</si>
  <si>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</si>
  <si>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</si>
  <si>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</si>
  <si>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</si>
  <si>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</si>
  <si>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</si>
  <si>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</si>
  <si>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</si>
  <si>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</si>
  <si>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</si>
  <si>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</si>
  <si>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</si>
  <si>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</si>
  <si>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</si>
  <si>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</si>
  <si>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</si>
  <si>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</si>
  <si>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</si>
  <si>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</si>
  <si>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</si>
  <si>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</si>
  <si>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</si>
  <si>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</si>
  <si>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</si>
  <si>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</si>
  <si>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</si>
  <si>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</si>
  <si>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</si>
  <si>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</si>
  <si>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</si>
  <si>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</si>
  <si>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</si>
  <si>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</si>
  <si>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</si>
  <si>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</si>
  <si>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</si>
  <si>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</si>
  <si>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</si>
  <si>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</si>
  <si>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</si>
  <si>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</si>
  <si>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</si>
  <si>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</si>
  <si>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</si>
  <si>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</si>
  <si>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</si>
  <si>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</si>
  <si>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</si>
  <si>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</si>
  <si>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</si>
  <si>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</si>
  <si>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</si>
  <si>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</si>
  <si>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</si>
  <si>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</si>
  <si>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</si>
  <si>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</si>
  <si>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</si>
  <si>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</si>
  <si>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</si>
  <si>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</si>
  <si>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</si>
  <si>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</si>
  <si>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</si>
  <si>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</si>
  <si>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</si>
  <si>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</si>
  <si>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</si>
  <si>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</si>
  <si>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</si>
  <si>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</si>
  <si>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</si>
  <si>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</si>
  <si>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</si>
  <si>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</si>
  <si>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</si>
  <si>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</si>
  <si>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</si>
  <si>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</si>
  <si>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</si>
  <si>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</si>
  <si>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</si>
  <si>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</si>
  <si>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</si>
  <si>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</si>
  <si>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</si>
  <si>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</si>
  <si>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</si>
  <si>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</si>
  <si>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</si>
  <si>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</si>
  <si>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</si>
  <si>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</si>
  <si>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</si>
  <si>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</si>
  <si>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</si>
  <si>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</si>
  <si>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</si>
  <si>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</si>
  <si>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</si>
  <si>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</si>
  <si>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</si>
  <si>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</si>
  <si>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</si>
  <si>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</si>
  <si>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</si>
  <si>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</si>
  <si>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</si>
  <si>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</si>
  <si>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</si>
  <si>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</si>
  <si>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</si>
  <si>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</si>
  <si>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</si>
  <si>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</si>
  <si>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</si>
  <si>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</si>
  <si>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</si>
  <si>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</si>
  <si>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</si>
  <si>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</si>
  <si>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</si>
  <si>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</si>
  <si>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</si>
  <si>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</si>
  <si>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</si>
  <si>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</si>
  <si>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</si>
  <si>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</si>
  <si>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</si>
  <si>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</si>
  <si>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</si>
  <si>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</si>
  <si>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</si>
  <si>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</si>
  <si>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</si>
  <si>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</si>
  <si>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</si>
  <si>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</si>
  <si>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</si>
  <si>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</si>
  <si>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</si>
  <si>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</si>
  <si>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</si>
  <si>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</si>
  <si>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</si>
  <si>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</si>
  <si>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</si>
  <si>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</si>
  <si>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</si>
  <si>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</si>
  <si>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</si>
  <si>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</si>
  <si>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</si>
  <si>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</si>
  <si>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</si>
  <si>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</si>
  <si>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</si>
  <si>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</si>
  <si>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</si>
  <si>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</si>
  <si>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</si>
  <si>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</si>
  <si>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</si>
  <si>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</si>
  <si>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</si>
  <si>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</si>
  <si>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</si>
  <si>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</si>
  <si>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</si>
  <si>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</si>
  <si>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</si>
  <si>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</si>
  <si>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</si>
  <si>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</si>
  <si>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</si>
  <si>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</si>
  <si>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</si>
  <si>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</si>
  <si>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</si>
  <si>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</si>
  <si>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</si>
  <si>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</si>
  <si>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</si>
  <si>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</si>
  <si>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</si>
  <si>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</si>
  <si>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</si>
  <si>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</si>
  <si>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</si>
  <si>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</si>
  <si>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</si>
  <si>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</si>
  <si>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</si>
  <si>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</si>
  <si>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</si>
  <si>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</si>
  <si>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</si>
  <si>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</si>
  <si>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</si>
  <si>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</si>
  <si>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</si>
  <si>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</si>
  <si>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</si>
  <si>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</si>
  <si>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</si>
  <si>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</si>
  <si>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</si>
  <si>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</si>
  <si>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</si>
  <si>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</si>
  <si>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</si>
  <si>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</si>
  <si>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</si>
  <si>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</si>
  <si>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</si>
  <si>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</si>
  <si>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</si>
  <si>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</si>
  <si>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</si>
  <si>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</si>
  <si>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</si>
  <si>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</si>
  <si>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</si>
  <si>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</si>
  <si>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</si>
  <si>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</si>
  <si>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</si>
  <si>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</si>
  <si>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</si>
  <si>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</si>
  <si>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</si>
  <si>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</si>
  <si>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</si>
  <si>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</si>
  <si>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</si>
  <si>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</si>
  <si>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</si>
  <si>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</si>
  <si>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</si>
  <si>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</si>
  <si>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</si>
  <si>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</si>
  <si>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</si>
  <si>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</si>
  <si>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</si>
  <si>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</si>
  <si>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</si>
  <si>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</si>
  <si>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</si>
  <si>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</si>
  <si>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</si>
  <si>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</si>
  <si>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</si>
  <si>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</si>
  <si>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</si>
  <si>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</si>
  <si>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</si>
  <si>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</si>
  <si>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</si>
  <si>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</si>
  <si>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</si>
  <si>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</si>
  <si>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</si>
  <si>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</si>
  <si>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</si>
  <si>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</si>
  <si>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</si>
  <si>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</si>
  <si>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</si>
  <si>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</si>
  <si>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</si>
  <si>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</si>
  <si>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</si>
  <si>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</si>
  <si>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</si>
  <si>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</si>
  <si>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</si>
  <si>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</si>
  <si>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</si>
  <si>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</si>
  <si>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</si>
  <si>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</si>
  <si>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</si>
  <si>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</si>
  <si>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</si>
  <si>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</si>
  <si>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</si>
  <si>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</si>
  <si>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</si>
  <si>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</si>
  <si>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</si>
  <si>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</si>
  <si>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</si>
  <si>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</si>
  <si>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</si>
  <si>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</si>
  <si>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</si>
  <si>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</si>
  <si>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</si>
  <si>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</si>
  <si>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</si>
  <si>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</si>
  <si>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</si>
  <si>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</si>
  <si>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</si>
  <si>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</si>
  <si>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</si>
  <si>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</si>
  <si>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</si>
  <si>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</si>
  <si>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</si>
  <si>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</si>
  <si>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</si>
  <si>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</si>
  <si>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</si>
  <si>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</si>
  <si>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</si>
  <si>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</si>
  <si>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</si>
  <si>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</si>
  <si>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</si>
  <si>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</si>
  <si>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</si>
  <si>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</si>
  <si>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</si>
  <si>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</si>
  <si>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</si>
  <si>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</si>
  <si>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</si>
  <si>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</si>
  <si>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</si>
  <si>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</si>
  <si>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</si>
  <si>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</si>
  <si>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</si>
  <si>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</si>
  <si>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</si>
  <si>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</si>
  <si>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</si>
  <si>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</si>
  <si>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</si>
  <si>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</si>
  <si>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</si>
  <si>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</si>
  <si>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</si>
  <si>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</si>
  <si>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</si>
  <si>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</si>
  <si>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</si>
  <si>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</si>
  <si>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</si>
  <si>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</si>
  <si>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</si>
  <si>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</si>
  <si>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</si>
  <si>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</si>
  <si>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</si>
  <si>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</si>
  <si>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</si>
  <si>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</si>
  <si>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</si>
  <si>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</si>
  <si>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</si>
  <si>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</si>
  <si>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</si>
  <si>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</si>
  <si>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</si>
  <si>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</si>
  <si>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</si>
  <si>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</si>
  <si>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</si>
  <si>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</si>
  <si>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</si>
  <si>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</si>
  <si>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</si>
  <si>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</si>
  <si>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</si>
  <si>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</si>
  <si>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</si>
  <si>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</si>
  <si>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</si>
  <si>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</si>
  <si>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</si>
  <si>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</si>
  <si>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</si>
  <si>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</si>
  <si>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</si>
  <si>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</si>
  <si>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</si>
  <si>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</si>
  <si>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</si>
  <si>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</si>
  <si>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</si>
  <si>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</si>
  <si>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</si>
  <si>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</si>
  <si>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</si>
  <si>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</si>
  <si>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</si>
  <si>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</si>
  <si>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</si>
  <si>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</si>
  <si>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</si>
  <si>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</si>
  <si>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</si>
  <si>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</si>
  <si>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</si>
  <si>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</si>
  <si>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</si>
  <si>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</si>
  <si>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</si>
  <si>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</si>
  <si>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</si>
  <si>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</si>
  <si>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</si>
  <si>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</si>
  <si>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</si>
  <si>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</si>
  <si>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</si>
  <si>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</si>
  <si>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</si>
  <si>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</si>
  <si>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</si>
  <si>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</si>
  <si>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</si>
  <si>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</si>
  <si>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</si>
  <si>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</si>
  <si>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</si>
  <si>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</si>
  <si>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</si>
  <si>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</si>
  <si>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</si>
  <si>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</si>
  <si>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</si>
  <si>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</si>
  <si>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</si>
  <si>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</si>
  <si>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</si>
  <si>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</si>
  <si>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</si>
  <si>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</si>
  <si>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</si>
  <si>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</si>
  <si>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</si>
  <si>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</si>
  <si>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</si>
  <si>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</si>
  <si>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</si>
  <si>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</si>
  <si>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</si>
  <si>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</si>
  <si>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</si>
  <si>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</si>
  <si>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</si>
  <si>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</si>
  <si>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</si>
  <si>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</si>
  <si>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</si>
  <si>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</si>
  <si>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</si>
  <si>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</si>
  <si>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</si>
  <si>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</si>
  <si>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</si>
  <si>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</si>
  <si>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</si>
  <si>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</si>
  <si>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</si>
  <si>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</si>
  <si>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</si>
  <si>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</si>
  <si>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</si>
  <si>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</si>
  <si>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</si>
  <si>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</si>
  <si>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</si>
  <si>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</si>
  <si>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</si>
  <si>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</si>
  <si>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</si>
  <si>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</si>
  <si>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</si>
  <si>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</si>
  <si>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</si>
  <si>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</si>
  <si>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</si>
  <si>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</si>
  <si>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</si>
  <si>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</si>
  <si>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</si>
  <si>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</si>
  <si>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</si>
  <si>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</si>
  <si>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</si>
  <si>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</si>
  <si>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</si>
  <si>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</si>
  <si>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</si>
  <si>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</si>
  <si>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</si>
  <si>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</si>
  <si>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</si>
  <si>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</si>
  <si>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</si>
  <si>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</si>
  <si>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</si>
  <si>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</si>
  <si>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</si>
  <si>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</si>
  <si>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</si>
  <si>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</si>
  <si>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</si>
  <si>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</si>
  <si>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</si>
  <si>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</si>
  <si>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</si>
  <si>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</si>
  <si>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</si>
  <si>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</si>
  <si>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</si>
  <si>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</si>
  <si>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</si>
  <si>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</si>
  <si>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</si>
  <si>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</si>
  <si>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</si>
  <si>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</si>
  <si>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</si>
  <si>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</si>
  <si>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</si>
  <si>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</si>
  <si>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</si>
  <si>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</si>
  <si>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</si>
  <si>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</si>
  <si>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</si>
  <si>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</si>
  <si>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</si>
  <si>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</si>
  <si>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</si>
  <si>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</si>
  <si>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</si>
  <si>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</si>
  <si>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</si>
  <si>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</si>
  <si>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</si>
  <si>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</si>
  <si>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</si>
  <si>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</si>
  <si>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</si>
  <si>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</si>
  <si>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</si>
  <si>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</si>
  <si>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</si>
  <si>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</si>
  <si>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</si>
  <si>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</si>
  <si>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</si>
  <si>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</si>
  <si>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</si>
  <si>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</si>
  <si>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</si>
  <si>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</si>
  <si>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</si>
  <si>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</si>
  <si>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</si>
  <si>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</si>
  <si>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</si>
  <si>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</si>
  <si>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</si>
  <si>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</si>
  <si>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</si>
  <si>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</si>
  <si>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</si>
  <si>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</si>
  <si>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</si>
  <si>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</si>
  <si>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</si>
  <si>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</si>
  <si>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</si>
  <si>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</si>
  <si>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</si>
  <si>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</si>
  <si>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</si>
  <si>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</si>
  <si>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</si>
  <si>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</si>
  <si>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</si>
  <si>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</si>
  <si>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</si>
  <si>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</si>
  <si>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</si>
  <si>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</si>
  <si>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</si>
  <si>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</si>
  <si>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</si>
  <si>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</si>
  <si>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</si>
  <si>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</si>
  <si>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</si>
  <si>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</si>
  <si>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</si>
  <si>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</si>
  <si>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</si>
  <si>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</si>
  <si>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</si>
  <si>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</si>
  <si>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</si>
  <si>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</si>
  <si>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</si>
  <si>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</si>
  <si>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</si>
  <si>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</si>
  <si>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</si>
  <si>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</si>
  <si>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</si>
  <si>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</si>
  <si>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</si>
  <si>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</si>
  <si>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</si>
  <si>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</si>
  <si>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</si>
  <si>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</si>
  <si>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</si>
  <si>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</si>
  <si>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</si>
  <si>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</si>
  <si>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</si>
  <si>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</si>
  <si>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</si>
  <si>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</si>
  <si>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</si>
  <si>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</si>
  <si>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</si>
  <si>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</si>
  <si>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</si>
  <si>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</si>
  <si>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</si>
  <si>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</si>
  <si>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</si>
  <si>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</si>
  <si>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</si>
  <si>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</si>
  <si>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</si>
  <si>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</si>
  <si>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</si>
  <si>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</si>
  <si>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</si>
  <si>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</si>
  <si>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</si>
  <si>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</si>
  <si>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</si>
  <si>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</si>
  <si>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</si>
  <si>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</si>
  <si>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</si>
  <si>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</si>
  <si>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</si>
  <si>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</si>
  <si>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</si>
  <si>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</si>
  <si>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</si>
  <si>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</si>
  <si>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</si>
  <si>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</si>
  <si>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</si>
  <si>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</si>
  <si>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</si>
  <si>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</si>
  <si>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</si>
  <si>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</si>
  <si>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</si>
  <si>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</si>
  <si>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</si>
  <si>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</si>
  <si>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</si>
  <si>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</si>
  <si>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</si>
  <si>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</si>
  <si>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</si>
  <si>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</si>
  <si>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</si>
  <si>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</si>
  <si>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</si>
  <si>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</si>
  <si>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</si>
  <si>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</si>
  <si>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</si>
  <si>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</si>
  <si>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</si>
  <si>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</si>
  <si>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</si>
  <si>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</si>
  <si>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</si>
  <si>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</si>
  <si>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</si>
  <si>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</si>
  <si>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</si>
  <si>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</si>
  <si>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</si>
  <si>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</si>
  <si>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</si>
  <si>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</si>
  <si>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</si>
  <si>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</si>
  <si>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</si>
  <si>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</si>
  <si>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</si>
  <si>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</si>
  <si>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</si>
  <si>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</si>
  <si>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</si>
  <si>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</si>
  <si>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</si>
  <si>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</si>
  <si>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</si>
  <si>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</si>
  <si>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</si>
  <si>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</si>
  <si>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</si>
  <si>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</si>
  <si>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</si>
  <si>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</si>
  <si>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</si>
  <si>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</si>
  <si>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</si>
  <si>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</si>
  <si>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</si>
  <si>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</si>
  <si>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</si>
  <si>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</si>
  <si>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</si>
  <si>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</si>
  <si>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</si>
  <si>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</si>
  <si>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</si>
  <si>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</si>
  <si>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</si>
  <si>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</si>
  <si>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</si>
  <si>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</si>
  <si>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</si>
  <si>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</si>
  <si>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</si>
  <si>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</si>
  <si>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</si>
  <si>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</si>
  <si>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</si>
  <si>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</si>
  <si>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</si>
  <si>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</si>
  <si>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</si>
  <si>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</si>
  <si>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</si>
  <si>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</si>
  <si>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</si>
  <si>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</si>
  <si>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</si>
  <si>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</si>
  <si>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</si>
  <si>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</si>
  <si>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</si>
  <si>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</si>
  <si>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</si>
  <si>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</si>
  <si>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</si>
  <si>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</si>
  <si>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</si>
  <si>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</si>
  <si>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</si>
  <si>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</si>
  <si>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</si>
  <si>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</si>
  <si>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</si>
  <si>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</si>
  <si>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</si>
  <si>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</si>
  <si>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</si>
  <si>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</si>
  <si>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</si>
  <si>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</si>
  <si>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</si>
  <si>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</si>
  <si>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</si>
  <si>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</si>
  <si>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</si>
  <si>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</si>
  <si>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</si>
  <si>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</si>
  <si>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</si>
  <si>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</si>
  <si>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</si>
  <si>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</si>
  <si>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</si>
  <si>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</si>
  <si>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</si>
  <si>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</si>
  <si>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</si>
  <si>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</si>
  <si>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</si>
  <si>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</si>
  <si>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</si>
  <si>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</si>
  <si>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</si>
  <si>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</si>
  <si>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</si>
  <si>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</si>
  <si>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</si>
  <si>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</si>
  <si>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</si>
  <si>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</si>
  <si>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</si>
  <si>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</si>
  <si>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</si>
  <si>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</si>
  <si>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</si>
  <si>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</si>
  <si>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</si>
  <si>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</si>
  <si>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</si>
  <si>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</si>
  <si>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</si>
  <si>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</si>
  <si>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</si>
  <si>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</si>
  <si>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</si>
  <si>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</si>
  <si>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</si>
  <si>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</si>
  <si>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</si>
  <si>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</si>
  <si>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</si>
  <si>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</si>
  <si>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</si>
  <si>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</si>
  <si>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</si>
  <si>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</si>
  <si>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</si>
  <si>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</si>
  <si>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</si>
  <si>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</si>
  <si>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</si>
  <si>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</si>
  <si>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</si>
  <si>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</si>
  <si>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</si>
  <si>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</si>
  <si>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</si>
  <si>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</si>
  <si>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</si>
  <si>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</si>
  <si>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</si>
  <si>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</si>
  <si>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</si>
  <si>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</si>
  <si>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</si>
  <si>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</si>
  <si>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</si>
  <si>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</si>
  <si>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</si>
  <si>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</si>
  <si>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</si>
  <si>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</si>
  <si>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</si>
  <si>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</si>
  <si>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</si>
  <si>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</si>
  <si>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</si>
  <si>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</si>
  <si>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</si>
  <si>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</si>
  <si>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</si>
  <si>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</si>
  <si>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</si>
  <si>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</si>
  <si>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</si>
  <si>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</si>
  <si>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</si>
  <si>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</si>
  <si>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</si>
  <si>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</si>
  <si>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</si>
  <si>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</si>
  <si>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</si>
  <si>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</si>
  <si>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</si>
  <si>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</si>
  <si>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</si>
  <si>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</si>
  <si>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</si>
  <si>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</si>
  <si>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</si>
  <si>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</si>
  <si>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</si>
  <si>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</si>
  <si>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</si>
  <si>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</si>
  <si>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</si>
  <si>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</si>
  <si>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</si>
  <si>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</si>
  <si>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</si>
  <si>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</si>
  <si>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</si>
  <si>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</si>
  <si>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</si>
  <si>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</si>
  <si>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</si>
  <si>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</si>
  <si>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</si>
  <si>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</si>
  <si>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</si>
  <si>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</si>
  <si>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</si>
  <si>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</si>
  <si>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</si>
  <si>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</si>
  <si>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</si>
  <si>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</si>
  <si>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</si>
  <si>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</si>
  <si>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</si>
  <si>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</si>
  <si>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</si>
  <si>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</si>
  <si>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</si>
  <si>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</si>
  <si>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</si>
  <si>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</si>
  <si>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</si>
  <si>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</si>
  <si>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</si>
  <si>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</si>
  <si>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</si>
  <si>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</si>
  <si>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</si>
  <si>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</si>
  <si>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</si>
  <si>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</si>
  <si>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</si>
  <si>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</si>
  <si>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</si>
  <si>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</si>
  <si>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</si>
  <si>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</si>
  <si>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</si>
  <si>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</si>
  <si>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</si>
  <si>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</si>
  <si>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</si>
  <si>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</si>
  <si>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</si>
  <si>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</si>
  <si>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</si>
  <si>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</si>
  <si>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</si>
  <si>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</si>
  <si>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</si>
  <si>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</si>
  <si>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</si>
  <si>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</si>
  <si>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</si>
  <si>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</si>
  <si>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</si>
  <si>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</si>
  <si>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</si>
  <si>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</si>
  <si>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</si>
  <si>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</si>
  <si>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</si>
  <si>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</si>
  <si>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</si>
  <si>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</si>
  <si>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</si>
  <si>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</si>
  <si>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</si>
  <si>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</si>
  <si>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</si>
  <si>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</si>
  <si>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</si>
  <si>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</si>
  <si>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</si>
  <si>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</si>
  <si>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</si>
  <si>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</si>
  <si>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</si>
  <si>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</si>
  <si>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</si>
  <si>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</si>
  <si>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</si>
  <si>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</si>
  <si>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</si>
  <si>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</si>
  <si>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</si>
  <si>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</si>
  <si>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</si>
  <si>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</si>
  <si>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</si>
  <si>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</si>
  <si>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</si>
  <si>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</si>
  <si>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</si>
  <si>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</si>
  <si>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</si>
  <si>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</si>
  <si>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</si>
  <si>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</si>
  <si>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</si>
  <si>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</si>
  <si>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</si>
  <si>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</si>
  <si>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</si>
  <si>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</si>
  <si>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</si>
  <si>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</si>
  <si>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</si>
  <si>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</si>
  <si>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</si>
  <si>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</si>
  <si>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</si>
  <si>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</si>
  <si>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</si>
  <si>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</si>
  <si>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</si>
  <si>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</si>
  <si>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</si>
  <si>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</si>
  <si>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</si>
  <si>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</si>
  <si>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</si>
  <si>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</si>
  <si>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</si>
  <si>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</si>
  <si>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</si>
  <si>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</si>
  <si>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</si>
  <si>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</si>
  <si>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</si>
  <si>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</si>
  <si>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</si>
  <si>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</si>
  <si>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</si>
  <si>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</si>
  <si>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</si>
  <si>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</si>
  <si>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</si>
  <si>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</si>
  <si>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</si>
  <si>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</si>
  <si>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</si>
  <si>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</si>
  <si>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</si>
  <si>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</si>
  <si>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</si>
  <si>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</si>
  <si>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</si>
  <si>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</si>
  <si>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</si>
  <si>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</si>
  <si>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</si>
  <si>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</si>
  <si>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</si>
  <si>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</si>
  <si>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</si>
  <si>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</si>
  <si>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</si>
  <si>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</si>
  <si>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</si>
  <si>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</si>
  <si>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</si>
  <si>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</si>
  <si>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</si>
  <si>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</si>
  <si>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</si>
  <si>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</si>
  <si>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</si>
  <si>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</si>
  <si>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</si>
  <si>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</si>
  <si>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</si>
  <si>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</si>
  <si>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</si>
  <si>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</si>
  <si>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</si>
  <si>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</si>
  <si>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</si>
  <si>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</si>
  <si>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</si>
  <si>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</si>
  <si>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</si>
  <si>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</si>
  <si>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</si>
  <si>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</si>
  <si>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</si>
  <si>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</si>
  <si>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</si>
  <si>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</si>
  <si>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</si>
  <si>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</si>
  <si>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</si>
  <si>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</si>
  <si>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</si>
  <si>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</si>
  <si>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</si>
  <si>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</si>
  <si>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</si>
  <si>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</si>
  <si>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</si>
  <si>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</si>
  <si>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</si>
  <si>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</si>
  <si>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</si>
  <si>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</si>
  <si>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</si>
  <si>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</si>
  <si>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</si>
  <si>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</si>
  <si>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</si>
  <si>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</si>
  <si>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</si>
  <si>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</si>
  <si>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</si>
  <si>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</si>
  <si>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</si>
  <si>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</si>
  <si>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</si>
  <si>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</si>
  <si>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</si>
  <si>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</si>
  <si>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</si>
  <si>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</si>
  <si>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</si>
  <si>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</si>
  <si>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</si>
  <si>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</si>
  <si>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</si>
  <si>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</si>
  <si>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</si>
  <si>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</si>
  <si>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</si>
  <si>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</si>
  <si>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</si>
  <si>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</si>
  <si>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</si>
  <si>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</si>
  <si>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</si>
  <si>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</si>
  <si>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</si>
  <si>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</si>
  <si>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</si>
  <si>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</si>
  <si>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</si>
  <si>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</si>
  <si>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</si>
  <si>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</si>
  <si>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</si>
  <si>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</si>
  <si>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</si>
  <si>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</si>
  <si>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</si>
  <si>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</si>
  <si>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</si>
  <si>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</si>
  <si>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</si>
  <si>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</si>
  <si>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</si>
  <si>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</si>
  <si>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</si>
  <si>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</si>
  <si>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</si>
  <si>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</si>
  <si>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</si>
  <si>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</si>
  <si>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</si>
  <si>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</si>
  <si>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</si>
  <si>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</si>
  <si>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</si>
  <si>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</si>
  <si>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</si>
  <si>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</si>
  <si>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</si>
  <si>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</si>
  <si>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</si>
  <si>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</si>
  <si>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</si>
  <si>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</si>
  <si>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</si>
  <si>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</si>
  <si>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</si>
  <si>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</si>
  <si>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</si>
  <si>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</si>
  <si>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</si>
  <si>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</si>
  <si>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</si>
  <si>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</si>
  <si>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</si>
  <si>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</si>
  <si>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</si>
  <si>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</si>
  <si>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</si>
  <si>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</si>
  <si>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</si>
  <si>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</si>
  <si>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</si>
  <si>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</si>
  <si>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</si>
  <si>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</si>
  <si>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</si>
  <si>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</si>
  <si>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</si>
  <si>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</si>
  <si>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</si>
  <si>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</si>
  <si>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</si>
  <si>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</si>
  <si>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</si>
  <si>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</si>
  <si>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</si>
  <si>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</si>
  <si>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</si>
  <si>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</si>
  <si>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</si>
  <si>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</si>
  <si>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</si>
  <si>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</si>
  <si>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</si>
  <si>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</si>
  <si>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</si>
  <si>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</si>
  <si>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</si>
  <si>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</si>
  <si>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</si>
  <si>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</si>
  <si>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</si>
  <si>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</si>
  <si>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</si>
  <si>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</si>
  <si>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</si>
  <si>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</si>
  <si>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</si>
  <si>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</si>
  <si>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</si>
  <si>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</si>
  <si>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</si>
  <si>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</si>
  <si>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</si>
  <si>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</si>
  <si>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</si>
  <si>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</si>
  <si>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</si>
  <si>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</si>
  <si>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</si>
  <si>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</si>
  <si>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</si>
  <si>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</si>
  <si>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</si>
  <si>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</si>
  <si>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</si>
  <si>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</si>
  <si>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</si>
  <si>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</si>
  <si>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</si>
  <si>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</si>
  <si>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</si>
  <si>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</si>
  <si>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</si>
  <si>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</si>
  <si>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</si>
  <si>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</si>
  <si>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</si>
  <si>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</si>
  <si>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</si>
  <si>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</si>
  <si>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</si>
  <si>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</si>
  <si>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</si>
  <si>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</si>
  <si>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</si>
  <si>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</si>
  <si>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</si>
  <si>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</si>
  <si>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</si>
  <si>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</si>
  <si>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</si>
  <si>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</si>
  <si>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</si>
  <si>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</si>
  <si>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</si>
  <si>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</si>
  <si>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</si>
  <si>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</si>
  <si>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</si>
  <si>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</si>
  <si>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</si>
  <si>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</si>
  <si>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</si>
  <si>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</si>
  <si>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</si>
  <si>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</si>
  <si>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</si>
  <si>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</si>
  <si>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</si>
  <si>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</si>
  <si>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</si>
  <si>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</si>
  <si>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</si>
  <si>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</si>
  <si>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</si>
  <si>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</si>
  <si>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</si>
  <si>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</si>
  <si>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</si>
  <si>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</si>
  <si>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</si>
  <si>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</si>
  <si>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</si>
  <si>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</si>
  <si>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</si>
  <si>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</si>
  <si>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</si>
  <si>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</si>
  <si>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</si>
  <si>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</si>
  <si>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</si>
  <si>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</si>
  <si>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</si>
  <si>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</si>
  <si>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</si>
  <si>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</si>
  <si>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</si>
  <si>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</si>
  <si>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</si>
  <si>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</si>
  <si>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</si>
  <si>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</si>
  <si>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</si>
  <si>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</si>
  <si>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</si>
  <si>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</si>
  <si>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</si>
  <si>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</si>
  <si>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</si>
  <si>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</si>
  <si>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</si>
  <si>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</si>
  <si>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</si>
  <si>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</si>
  <si>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</si>
  <si>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</si>
  <si>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</si>
  <si>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</si>
  <si>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</si>
  <si>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</si>
  <si>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</si>
  <si>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</si>
  <si>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</si>
  <si>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</si>
  <si>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</si>
  <si>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</si>
  <si>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</si>
  <si>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</si>
  <si>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</si>
  <si>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</si>
  <si>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</si>
  <si>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</si>
  <si>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</si>
  <si>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</si>
  <si>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</si>
  <si>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</si>
  <si>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</si>
  <si>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</si>
  <si>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</si>
  <si>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</si>
  <si>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</si>
  <si>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</si>
  <si>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</si>
  <si>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</si>
  <si>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</si>
  <si>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</si>
  <si>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</si>
  <si>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</si>
  <si>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</si>
  <si>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</si>
  <si>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</si>
  <si>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</si>
  <si>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</si>
  <si>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</si>
  <si>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</si>
  <si>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</si>
  <si>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</si>
  <si>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</si>
  <si>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</si>
  <si>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</si>
  <si>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</si>
  <si>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</si>
  <si>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</si>
  <si>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</si>
  <si>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</si>
  <si>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</si>
  <si>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</si>
  <si>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</si>
  <si>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</si>
  <si>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</si>
  <si>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</si>
  <si>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</si>
  <si>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</si>
  <si>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</si>
  <si>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</si>
  <si>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</si>
  <si>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</si>
  <si>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</si>
  <si>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</si>
  <si>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</si>
  <si>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</si>
  <si>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</si>
  <si>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</si>
  <si>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</si>
  <si>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</si>
  <si>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</si>
  <si>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</si>
  <si>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</si>
  <si>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</si>
  <si>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</si>
  <si>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</si>
  <si>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</si>
  <si>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</si>
  <si>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</si>
  <si>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</si>
  <si>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</si>
  <si>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</si>
  <si>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</si>
  <si>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</si>
  <si>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</si>
  <si>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</si>
  <si>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</si>
  <si>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</si>
  <si>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</si>
  <si>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</si>
  <si>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</si>
  <si>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</si>
  <si>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</si>
  <si>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</si>
  <si>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</si>
  <si>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</si>
  <si>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</si>
  <si>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</si>
  <si>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</si>
  <si>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</si>
  <si>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</si>
  <si>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</si>
  <si>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</si>
  <si>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</si>
  <si>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</si>
  <si>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</si>
  <si>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</si>
  <si>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</si>
  <si>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</si>
  <si>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</si>
  <si>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</si>
  <si>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</si>
  <si>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</si>
  <si>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</si>
  <si>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</si>
  <si>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</si>
  <si>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</si>
  <si>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</si>
  <si>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</si>
  <si>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</si>
  <si>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</si>
  <si>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</si>
  <si>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</si>
  <si>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</si>
  <si>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</si>
  <si>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</si>
  <si>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</si>
  <si>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</si>
  <si>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</si>
  <si>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</si>
  <si>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</si>
  <si>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</si>
  <si>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</si>
  <si>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</si>
  <si>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</si>
  <si>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</si>
  <si>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</si>
  <si>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</si>
  <si>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</si>
  <si>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</si>
  <si>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</si>
  <si>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</si>
  <si>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</si>
  <si>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</si>
  <si>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</si>
  <si>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</si>
  <si>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</si>
  <si>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</si>
  <si>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</si>
  <si>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</si>
  <si>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</si>
  <si>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</si>
  <si>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</si>
  <si>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</si>
  <si>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</si>
  <si>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</si>
  <si>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</si>
  <si>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</si>
  <si>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</si>
  <si>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</si>
  <si>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</si>
  <si>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</si>
  <si>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</si>
  <si>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</si>
  <si>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</si>
  <si>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</si>
  <si>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</si>
  <si>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</si>
  <si>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</si>
  <si>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</si>
  <si>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</si>
  <si>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</si>
  <si>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</si>
  <si>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</si>
  <si>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</si>
  <si>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</si>
  <si>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</si>
  <si>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</si>
  <si>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</si>
  <si>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</si>
  <si>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</si>
  <si>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</si>
  <si>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</si>
  <si>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</si>
  <si>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</si>
  <si>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</si>
  <si>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</si>
  <si>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</si>
  <si>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</si>
  <si>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</si>
  <si>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</si>
  <si>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</si>
  <si>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</si>
  <si>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</si>
  <si>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</si>
  <si>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</si>
  <si>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</si>
  <si>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</si>
  <si>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</si>
  <si>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</si>
  <si>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</si>
  <si>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</si>
  <si>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</si>
  <si>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</si>
  <si>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</si>
  <si>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</si>
  <si>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</si>
  <si>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</si>
  <si>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</si>
  <si>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</si>
  <si>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</si>
  <si>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</si>
  <si>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</si>
  <si>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</si>
  <si>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</si>
  <si>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</si>
  <si>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</si>
  <si>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</si>
  <si>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</si>
  <si>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</si>
  <si>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</si>
  <si>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</si>
  <si>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</si>
  <si>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</si>
  <si>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</si>
  <si>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</si>
  <si>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</si>
  <si>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</si>
  <si>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</si>
  <si>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</si>
  <si>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</si>
  <si>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</si>
  <si>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</si>
  <si>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</si>
  <si>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</si>
  <si>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</si>
  <si>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</si>
  <si>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</si>
  <si>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</si>
  <si>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</si>
  <si>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</si>
  <si>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</si>
  <si>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</si>
  <si>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</si>
  <si>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</si>
  <si>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</si>
  <si>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</si>
  <si>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</si>
  <si>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</si>
  <si>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</si>
  <si>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</si>
  <si>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</si>
  <si>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</si>
  <si>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</si>
  <si>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</si>
  <si>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</si>
  <si>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</si>
  <si>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</si>
  <si>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</si>
  <si>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</si>
  <si>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</si>
  <si>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</si>
  <si>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</si>
  <si>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</si>
  <si>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</si>
  <si>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</si>
  <si>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</si>
  <si>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</si>
  <si>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</si>
  <si>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</si>
  <si>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</si>
  <si>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</si>
  <si>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</si>
  <si>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</si>
  <si>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</si>
  <si>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</si>
  <si>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</si>
  <si>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</si>
  <si>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</si>
  <si>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</si>
  <si>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</si>
  <si>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</si>
  <si>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</si>
  <si>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</si>
  <si>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</si>
  <si>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</si>
  <si>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</si>
  <si>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</si>
  <si>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</si>
  <si>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</si>
  <si>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</si>
  <si>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</si>
  <si>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</si>
  <si>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</si>
  <si>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</si>
  <si>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</si>
  <si>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</si>
  <si>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</si>
  <si>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</si>
  <si>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</si>
  <si>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</si>
  <si>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</si>
  <si>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</si>
  <si>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</si>
  <si>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</si>
  <si>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</si>
  <si>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</si>
  <si>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</si>
  <si>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</si>
  <si>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</si>
  <si>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</si>
  <si>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</si>
  <si>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</si>
  <si>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</si>
  <si>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</si>
  <si>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</si>
  <si>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</si>
  <si>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</si>
  <si>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</si>
  <si>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</si>
  <si>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</si>
  <si>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</si>
  <si>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</si>
  <si>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</si>
  <si>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</si>
  <si>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</si>
  <si>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</si>
  <si>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</si>
  <si>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</si>
  <si>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</si>
  <si>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</si>
  <si>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</si>
  <si>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</si>
  <si>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</si>
  <si>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</si>
  <si>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</si>
  <si>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</si>
  <si>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</si>
  <si>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</si>
  <si>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</si>
  <si>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</si>
  <si>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</si>
  <si>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</si>
  <si>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</si>
  <si>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</si>
  <si>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</si>
  <si>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</si>
  <si>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</si>
  <si>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</si>
  <si>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</si>
  <si>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</si>
  <si>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</si>
  <si>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</si>
  <si>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</si>
  <si>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</si>
  <si>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</si>
  <si>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</si>
  <si>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</si>
  <si>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</si>
  <si>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</si>
  <si>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</si>
  <si>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</si>
  <si>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</si>
  <si>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</si>
  <si>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</si>
  <si>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</si>
  <si>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</si>
  <si>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</si>
  <si>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</si>
  <si>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</si>
  <si>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</si>
  <si>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</si>
  <si>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</si>
  <si>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</si>
  <si>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</si>
  <si>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</si>
  <si>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</si>
  <si>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</si>
  <si>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</si>
  <si>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</si>
  <si>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</si>
  <si>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</si>
  <si>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</si>
  <si>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</si>
  <si>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</si>
  <si>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</si>
  <si>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</si>
  <si>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</si>
  <si>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</si>
  <si>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</si>
  <si>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</si>
  <si>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</si>
  <si>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</si>
  <si>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</si>
  <si>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</si>
  <si>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</si>
  <si>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</si>
  <si>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</si>
  <si>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</si>
  <si>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</si>
  <si>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</si>
  <si>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</si>
  <si>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</si>
  <si>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</si>
  <si>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</si>
  <si>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</si>
  <si>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</si>
  <si>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</si>
  <si>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</si>
  <si>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</si>
  <si>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</si>
  <si>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</si>
  <si>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</si>
  <si>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</si>
  <si>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</si>
  <si>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</si>
  <si>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</si>
  <si>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</si>
  <si>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</si>
  <si>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</si>
  <si>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</si>
  <si>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</si>
  <si>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</si>
  <si>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</si>
  <si>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</si>
  <si>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</si>
  <si>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</si>
  <si>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</si>
  <si>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</si>
  <si>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</si>
  <si>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</si>
  <si>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</si>
  <si>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</si>
  <si>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</si>
  <si>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</si>
  <si>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</si>
  <si>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</si>
  <si>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</si>
  <si>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</si>
  <si>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</si>
  <si>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</si>
  <si>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</si>
  <si>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</si>
  <si>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</si>
  <si>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</si>
  <si>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</si>
  <si>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</si>
  <si>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</si>
  <si>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</si>
  <si>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</si>
  <si>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</si>
  <si>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</si>
  <si>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</si>
  <si>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</si>
  <si>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</si>
  <si>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</si>
  <si>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</si>
  <si>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</si>
  <si>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</si>
  <si>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</si>
  <si>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</si>
  <si>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</si>
  <si>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</si>
  <si>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</si>
  <si>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</si>
  <si>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</si>
  <si>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</si>
  <si>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</si>
  <si>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</si>
  <si>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</si>
  <si>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</si>
  <si>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</si>
  <si>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</si>
  <si>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</si>
  <si>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</si>
  <si>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</si>
  <si>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</si>
  <si>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</si>
  <si>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</si>
  <si>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</si>
  <si>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</si>
  <si>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</si>
  <si>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</si>
  <si>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</si>
  <si>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</si>
  <si>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</si>
  <si>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</si>
  <si>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</si>
  <si>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</si>
  <si>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</si>
  <si>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</si>
  <si>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</si>
  <si>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</si>
  <si>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</si>
  <si>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</si>
  <si>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</si>
  <si>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</si>
  <si>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</si>
  <si>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</si>
  <si>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</si>
  <si>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</si>
  <si>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</si>
  <si>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</si>
  <si>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</si>
  <si>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</si>
  <si>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</si>
  <si>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</si>
  <si>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</si>
  <si>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</si>
  <si>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</si>
  <si>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</si>
  <si>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</si>
  <si>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</si>
  <si>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</si>
  <si>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</si>
  <si>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</si>
  <si>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</si>
  <si>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</si>
  <si>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</si>
  <si>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</si>
  <si>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</si>
  <si>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</si>
  <si>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</si>
  <si>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</si>
  <si>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</si>
  <si>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</si>
  <si>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</si>
  <si>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</si>
  <si>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</si>
  <si>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</si>
  <si>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</si>
  <si>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</si>
  <si>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</si>
  <si>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</si>
  <si>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</si>
  <si>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</si>
  <si>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</si>
  <si>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</si>
  <si>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</si>
  <si>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</si>
  <si>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</si>
  <si>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</si>
  <si>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</si>
  <si>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</si>
  <si>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</si>
  <si>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</si>
  <si>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</si>
  <si>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</si>
  <si>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</si>
  <si>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</si>
  <si>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</si>
  <si>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</si>
  <si>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</si>
  <si>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</si>
  <si>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</si>
  <si>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</si>
  <si>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</si>
  <si>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</si>
  <si>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</si>
  <si>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</si>
  <si>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</si>
  <si>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</si>
  <si>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</si>
  <si>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</si>
  <si>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</si>
  <si>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</si>
  <si>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</si>
  <si>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</si>
  <si>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</si>
  <si>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</si>
  <si>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</si>
  <si>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</si>
  <si>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</si>
  <si>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</si>
  <si>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</si>
  <si>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</si>
  <si>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</si>
  <si>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</si>
  <si>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</si>
  <si>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</si>
  <si>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</si>
  <si>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</si>
  <si>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</si>
  <si>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</si>
  <si>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</si>
  <si>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</si>
  <si>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</si>
  <si>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</si>
  <si>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</si>
  <si>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</si>
  <si>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</si>
  <si>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</si>
  <si>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</si>
  <si>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</si>
  <si>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</si>
  <si>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</si>
  <si>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</si>
  <si>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</si>
  <si>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</si>
  <si>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</si>
  <si>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</si>
  <si>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</si>
  <si>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</si>
  <si>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</si>
  <si>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</si>
  <si>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</si>
  <si>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</si>
  <si>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</si>
  <si>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</si>
  <si>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</si>
  <si>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</si>
  <si>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</si>
  <si>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</si>
  <si>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</si>
  <si>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</si>
  <si>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</si>
  <si>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</si>
  <si>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</si>
  <si>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</si>
  <si>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</si>
  <si>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</si>
  <si>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</si>
  <si>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</si>
  <si>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</si>
  <si>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</si>
  <si>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</si>
  <si>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</si>
  <si>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</si>
  <si>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</si>
  <si>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</si>
  <si>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</si>
  <si>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</si>
  <si>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</si>
  <si>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</si>
  <si>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</si>
  <si>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</si>
  <si>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</si>
  <si>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</si>
  <si>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</si>
  <si>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</si>
  <si>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</si>
  <si>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</si>
  <si>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</si>
  <si>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</si>
  <si>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</si>
  <si>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</si>
  <si>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</si>
  <si>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</si>
  <si>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</si>
  <si>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</si>
  <si>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</si>
  <si>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</si>
  <si>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</si>
  <si>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</si>
  <si>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</si>
  <si>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</si>
  <si>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</si>
  <si>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</si>
  <si>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</si>
  <si>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</si>
  <si>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</si>
  <si>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</si>
  <si>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</si>
  <si>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</si>
  <si>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</si>
  <si>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</si>
  <si>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</si>
  <si>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</si>
  <si>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</si>
  <si>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</si>
  <si>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</si>
  <si>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</si>
  <si>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</si>
  <si>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</si>
  <si>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</si>
  <si>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</si>
  <si>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</si>
  <si>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</si>
  <si>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</si>
  <si>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</si>
  <si>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</si>
  <si>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</si>
  <si>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</si>
  <si>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</si>
  <si>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</si>
  <si>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</si>
  <si>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</si>
  <si>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</si>
  <si>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</si>
  <si>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</si>
  <si>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</si>
  <si>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</si>
  <si>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</si>
  <si>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</si>
  <si>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</si>
  <si>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</si>
  <si>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</si>
  <si>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</si>
  <si>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</si>
  <si>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</si>
  <si>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</si>
  <si>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</si>
  <si>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</si>
  <si>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</si>
  <si>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</si>
  <si>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</si>
  <si>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</si>
  <si>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</si>
  <si>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</si>
  <si>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</si>
  <si>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</si>
  <si>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</si>
  <si>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</si>
  <si>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</si>
  <si>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</si>
  <si>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</si>
  <si>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</si>
  <si>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</si>
  <si>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</si>
  <si>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</si>
  <si>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</si>
  <si>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</si>
  <si>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</si>
  <si>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</si>
  <si>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</si>
  <si>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</si>
  <si>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</si>
  <si>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</si>
  <si>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</si>
  <si>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</si>
  <si>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</si>
  <si>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</si>
  <si>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</si>
  <si>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</si>
  <si>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</si>
  <si>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</si>
  <si>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</si>
  <si>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</si>
  <si>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</si>
  <si>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</si>
  <si>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</si>
  <si>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</si>
  <si>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</si>
  <si>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</si>
  <si>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</si>
  <si>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</si>
  <si>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</si>
  <si>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</si>
  <si>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</si>
  <si>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</si>
  <si>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</si>
  <si>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</si>
  <si>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</si>
  <si>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</si>
  <si>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</si>
  <si>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</si>
  <si>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</si>
  <si>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</si>
  <si>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</si>
  <si>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</si>
  <si>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</si>
  <si>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</si>
  <si>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</si>
  <si>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</si>
  <si>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</si>
  <si>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</si>
  <si>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</si>
  <si>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</si>
  <si>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</si>
  <si>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</si>
  <si>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</si>
  <si>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</si>
  <si>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</si>
  <si>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</si>
  <si>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</si>
  <si>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</si>
  <si>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</si>
  <si>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</si>
  <si>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</si>
  <si>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</si>
  <si>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</si>
  <si>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</si>
  <si>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</si>
  <si>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</si>
  <si>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</si>
  <si>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</si>
  <si>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</si>
  <si>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</si>
  <si>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</si>
  <si>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</si>
  <si>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</si>
  <si>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</si>
  <si>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</si>
  <si>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</si>
  <si>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</si>
  <si>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</si>
  <si>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</si>
  <si>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</si>
  <si>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</si>
  <si>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</si>
  <si>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</si>
  <si>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</si>
  <si>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</si>
  <si>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</si>
  <si>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</si>
  <si>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</si>
  <si>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</si>
  <si>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</si>
  <si>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</si>
  <si>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</si>
  <si>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</si>
  <si>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</si>
  <si>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</si>
  <si>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</si>
  <si>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</si>
  <si>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</si>
  <si>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</si>
  <si>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</si>
  <si>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</si>
  <si>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</si>
  <si>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</si>
  <si>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</si>
  <si>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</si>
  <si>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</si>
  <si>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</si>
  <si>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</si>
  <si>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</si>
  <si>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</si>
  <si>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</si>
  <si>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</si>
  <si>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</si>
  <si>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</si>
  <si>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</si>
  <si>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</si>
  <si>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</si>
  <si>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</si>
  <si>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</si>
  <si>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</si>
  <si>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</si>
  <si>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</si>
  <si>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</si>
  <si>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</si>
  <si>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</si>
  <si>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</si>
  <si>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</si>
  <si>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</si>
  <si>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</si>
  <si>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</si>
  <si>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</si>
  <si>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</si>
  <si>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</si>
  <si>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</si>
  <si>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</si>
  <si>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</si>
  <si>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</si>
  <si>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</si>
  <si>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</si>
  <si>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</si>
  <si>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</si>
  <si>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</si>
  <si>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</si>
  <si>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</si>
  <si>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</si>
  <si>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</si>
  <si>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</si>
  <si>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</si>
  <si>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</si>
  <si>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</si>
  <si>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</si>
  <si>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</si>
  <si>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</si>
  <si>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</si>
  <si>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</si>
  <si>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</si>
  <si>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</si>
  <si>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</si>
  <si>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</si>
  <si>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</si>
  <si>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</si>
  <si>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</si>
  <si>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</si>
  <si>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</si>
  <si>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</si>
  <si>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</si>
  <si>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</si>
  <si>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</si>
  <si>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</si>
  <si>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</si>
  <si>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</si>
  <si>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</si>
  <si>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</si>
  <si>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</si>
  <si>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</si>
  <si>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</si>
  <si>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</si>
  <si>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</si>
  <si>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</si>
  <si>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</si>
  <si>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</si>
  <si>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</si>
  <si>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</si>
  <si>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</si>
  <si>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</si>
  <si>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</si>
  <si>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</si>
  <si>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</si>
  <si>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</si>
  <si>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</si>
  <si>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</si>
  <si>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</si>
  <si>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</si>
  <si>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</si>
  <si>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</si>
  <si>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</si>
  <si>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</si>
  <si>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</si>
  <si>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</si>
  <si>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</si>
  <si>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</si>
  <si>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</si>
  <si>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</si>
  <si>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</si>
  <si>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</si>
  <si>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</si>
  <si>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</si>
  <si>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</si>
  <si>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</si>
  <si>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</si>
  <si>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</si>
  <si>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</si>
  <si>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</si>
  <si>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</si>
  <si>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</si>
  <si>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</si>
  <si>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</si>
  <si>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</si>
  <si>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</si>
  <si>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</si>
  <si>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</si>
  <si>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</si>
  <si>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</si>
  <si>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</si>
  <si>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</si>
  <si>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</si>
  <si>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</si>
  <si>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</si>
  <si>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</si>
  <si>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</si>
  <si>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</si>
  <si>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</si>
  <si>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</si>
  <si>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</si>
  <si>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</si>
  <si>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</si>
  <si>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</si>
  <si>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</si>
  <si>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</si>
  <si>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</si>
  <si>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</si>
  <si>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</si>
  <si>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</si>
  <si>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</si>
  <si>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</si>
  <si>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</si>
  <si>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</si>
  <si>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</si>
  <si>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</si>
  <si>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</si>
  <si>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</si>
  <si>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</si>
  <si>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</si>
  <si>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</si>
  <si>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</si>
  <si>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</si>
  <si>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</si>
  <si>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</si>
  <si>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</si>
  <si>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</si>
  <si>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</si>
  <si>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</si>
  <si>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</si>
  <si>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</si>
  <si>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</si>
  <si>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</si>
  <si>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</si>
  <si>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</si>
  <si>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</si>
  <si>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</si>
  <si>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</si>
  <si>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</si>
  <si>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</si>
  <si>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</si>
  <si>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</si>
  <si>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</si>
  <si>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</si>
  <si>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</si>
  <si>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</si>
  <si>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</si>
  <si>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</si>
  <si>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</si>
  <si>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</si>
  <si>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</si>
  <si>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</si>
  <si>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</si>
  <si>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</si>
  <si>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</si>
  <si>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</si>
  <si>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</si>
  <si>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</si>
  <si>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</si>
  <si>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</si>
  <si>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</si>
  <si>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</si>
  <si>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</si>
  <si>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</si>
  <si>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</si>
  <si>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</si>
  <si>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</si>
  <si>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</si>
  <si>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</si>
  <si>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</si>
  <si>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</si>
  <si>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</si>
  <si>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</si>
  <si>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</si>
  <si>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</si>
  <si>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</si>
  <si>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</si>
  <si>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</si>
  <si>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</si>
  <si>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</si>
  <si>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</si>
  <si>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</si>
  <si>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</si>
  <si>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</si>
  <si>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</si>
  <si>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</si>
  <si>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</si>
  <si>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</si>
  <si>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</si>
  <si>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</si>
  <si>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</si>
  <si>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</si>
  <si>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</si>
  <si>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</si>
  <si>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</si>
  <si>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</si>
  <si>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</si>
  <si>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</si>
  <si>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</si>
  <si>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</si>
  <si>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</si>
  <si>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</si>
  <si>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</si>
  <si>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</si>
  <si>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</si>
  <si>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</si>
  <si>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</si>
  <si>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</si>
  <si>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</si>
  <si>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</si>
  <si>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</si>
  <si>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</si>
  <si>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</si>
  <si>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</si>
  <si>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</si>
  <si>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</si>
  <si>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</si>
  <si>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</si>
  <si>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</si>
  <si>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</si>
  <si>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</si>
  <si>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</si>
  <si>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</si>
  <si>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</si>
  <si>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</si>
  <si>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</si>
  <si>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</si>
  <si>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</si>
  <si>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</si>
  <si>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</si>
  <si>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</si>
  <si>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</si>
  <si>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</si>
  <si>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</si>
  <si>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</si>
  <si>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</si>
  <si>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</si>
  <si>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</si>
  <si>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</si>
  <si>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</si>
  <si>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</si>
  <si>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</si>
  <si>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</si>
  <si>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</si>
  <si>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</si>
  <si>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</si>
  <si>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</si>
  <si>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</si>
  <si>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</si>
  <si>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</si>
  <si>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</si>
  <si>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</si>
  <si>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</si>
  <si>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</si>
  <si>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</si>
  <si>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</si>
  <si>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</si>
  <si>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</si>
  <si>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</si>
  <si>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</si>
  <si>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</si>
  <si>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</si>
  <si>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</si>
  <si>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</si>
  <si>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</si>
  <si>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</si>
  <si>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</si>
  <si>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</si>
  <si>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</si>
  <si>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</si>
  <si>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</si>
  <si>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</si>
  <si>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</si>
  <si>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</si>
  <si>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</si>
  <si>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</si>
  <si>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</si>
  <si>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</si>
  <si>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</si>
  <si>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</si>
  <si>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</si>
  <si>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</si>
  <si>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</si>
  <si>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</si>
  <si>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</si>
  <si>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</si>
  <si>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</si>
  <si>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</si>
  <si>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</si>
  <si>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</si>
  <si>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</si>
  <si>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</si>
  <si>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</si>
  <si>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</si>
  <si>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</si>
  <si>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</si>
  <si>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</si>
  <si>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</si>
  <si>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</si>
  <si>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</si>
  <si>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</si>
  <si>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</si>
  <si>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</si>
  <si>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</si>
  <si>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</si>
  <si>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</si>
  <si>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</si>
  <si>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</si>
  <si>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</si>
  <si>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</si>
  <si>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</si>
  <si>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</si>
  <si>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</si>
  <si>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</si>
  <si>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</si>
  <si>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</si>
  <si>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</si>
  <si>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</si>
  <si>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</si>
  <si>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</si>
  <si>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</si>
  <si>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</si>
  <si>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</si>
  <si>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</si>
  <si>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</si>
  <si>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</si>
  <si>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</si>
  <si>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</si>
  <si>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</si>
  <si>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</si>
  <si>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</si>
  <si>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</si>
  <si>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</si>
  <si>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</si>
  <si>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</si>
  <si>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</si>
  <si>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</si>
  <si>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</si>
  <si>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</si>
  <si>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</si>
  <si>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</si>
  <si>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</si>
  <si>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</si>
  <si>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</si>
  <si>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</si>
  <si>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</si>
  <si>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</si>
  <si>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</si>
  <si>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</si>
  <si>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</si>
  <si>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</si>
  <si>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</si>
  <si>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</si>
  <si>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</si>
  <si>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</si>
  <si>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</si>
  <si>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</si>
  <si>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</si>
  <si>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</si>
  <si>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</si>
  <si>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</si>
  <si>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</si>
  <si>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</si>
  <si>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</si>
  <si>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</si>
  <si>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</si>
  <si>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</si>
  <si>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</si>
  <si>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</si>
  <si>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</si>
  <si>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</si>
  <si>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</si>
  <si>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</si>
  <si>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</si>
  <si>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</si>
  <si>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</si>
  <si>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</si>
  <si>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</si>
  <si>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</si>
  <si>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</si>
  <si>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</si>
  <si>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</si>
  <si>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</si>
  <si>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</si>
  <si>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</si>
  <si>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</si>
  <si>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</si>
  <si>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</si>
  <si>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</si>
  <si>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</si>
  <si>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</si>
  <si>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</si>
  <si>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</si>
  <si>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</si>
  <si>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</si>
  <si>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</si>
  <si>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</si>
  <si>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</si>
  <si>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</si>
  <si>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</si>
  <si>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</si>
  <si>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</si>
  <si>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</si>
  <si>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</si>
  <si>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</si>
  <si>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</si>
  <si>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</si>
  <si>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</si>
  <si>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</si>
  <si>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</si>
  <si>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</si>
  <si>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</si>
  <si>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</si>
  <si>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</si>
  <si>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</si>
  <si>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</si>
  <si>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</si>
  <si>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</si>
  <si>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</si>
  <si>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</si>
  <si>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</si>
  <si>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</si>
  <si>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</si>
  <si>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</si>
  <si>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</si>
  <si>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</si>
  <si>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</si>
  <si>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</si>
  <si>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</si>
  <si>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</si>
  <si>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</si>
  <si>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</si>
  <si>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</si>
  <si>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</si>
  <si>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</si>
  <si>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</si>
  <si>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</si>
  <si>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</si>
  <si>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</si>
  <si>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</si>
  <si>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</si>
  <si>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</si>
  <si>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</si>
  <si>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</si>
  <si>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</si>
  <si>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</si>
  <si>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</si>
  <si>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</si>
  <si>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</si>
  <si>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</si>
  <si>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</si>
  <si>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</si>
  <si>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</si>
  <si>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</si>
  <si>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</si>
  <si>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</si>
  <si>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</si>
  <si>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</si>
  <si>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</si>
  <si>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</si>
  <si>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</si>
  <si>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</si>
  <si>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</si>
  <si>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</si>
  <si>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</si>
  <si>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</si>
  <si>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</si>
  <si>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</si>
  <si>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</si>
  <si>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</si>
  <si>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</si>
  <si>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</si>
  <si>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</si>
  <si>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</si>
  <si>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</si>
  <si>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</si>
  <si>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</si>
  <si>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</si>
  <si>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</si>
  <si>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</si>
  <si>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</si>
  <si>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</si>
  <si>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</si>
  <si>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</si>
  <si>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</si>
  <si>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</si>
  <si>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</si>
  <si>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</si>
  <si>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</si>
  <si>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</si>
  <si>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</si>
  <si>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</si>
  <si>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</si>
  <si>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</si>
  <si>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</si>
  <si>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</si>
  <si>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</si>
  <si>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</si>
  <si>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</si>
  <si>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</si>
  <si>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</si>
  <si>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</si>
  <si>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</si>
  <si>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</si>
  <si>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</si>
  <si>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</si>
  <si>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</si>
  <si>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</si>
  <si>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</si>
  <si>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</si>
  <si>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</si>
  <si>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</si>
  <si>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</si>
  <si>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</si>
  <si>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</si>
  <si>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</si>
  <si>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</si>
  <si>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</si>
  <si>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</si>
  <si>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</si>
  <si>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</si>
  <si>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</si>
  <si>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</si>
  <si>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</si>
  <si>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</si>
  <si>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</si>
  <si>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</si>
  <si>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</si>
  <si>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</si>
  <si>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</si>
  <si>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</si>
  <si>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</si>
  <si>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</si>
  <si>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</si>
  <si>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</si>
  <si>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</si>
  <si>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</si>
  <si>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</si>
  <si>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</si>
  <si>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</si>
  <si>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</si>
  <si>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</si>
  <si>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</si>
  <si>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</si>
  <si>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</si>
  <si>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</si>
  <si>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</si>
  <si>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</si>
  <si>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</si>
  <si>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</si>
  <si>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</si>
  <si>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</si>
  <si>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</si>
  <si>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</si>
  <si>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</si>
  <si>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</si>
  <si>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</si>
  <si>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</si>
  <si>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</si>
  <si>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</si>
  <si>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</si>
  <si>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</si>
  <si>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</si>
  <si>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</si>
  <si>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</si>
  <si>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</si>
  <si>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</si>
  <si>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</si>
  <si>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</si>
  <si>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</si>
  <si>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</si>
  <si>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</si>
  <si>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</si>
  <si>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</si>
  <si>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</si>
  <si>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</si>
  <si>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</si>
  <si>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</si>
  <si>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</si>
  <si>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</si>
  <si>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</si>
  <si>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</si>
  <si>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</si>
  <si>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</si>
  <si>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</si>
  <si>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</si>
  <si>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</si>
  <si>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</si>
  <si>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</si>
  <si>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</si>
  <si>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</si>
  <si>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</si>
  <si>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</si>
  <si>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</si>
  <si>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</si>
  <si>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</si>
  <si>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</si>
  <si>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</si>
  <si>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</si>
  <si>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</si>
  <si>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</si>
  <si>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</si>
  <si>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</si>
  <si>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</si>
  <si>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</si>
  <si>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</si>
  <si>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</si>
  <si>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</si>
  <si>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</si>
  <si>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</si>
  <si>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</si>
  <si>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</si>
  <si>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</si>
  <si>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</si>
  <si>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</si>
  <si>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</si>
  <si>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</si>
  <si>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</si>
  <si>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</si>
  <si>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</si>
  <si>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</si>
  <si>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</si>
  <si>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</si>
  <si>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</si>
  <si>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</si>
  <si>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</si>
  <si>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</si>
  <si>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</si>
  <si>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</si>
  <si>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</si>
  <si>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</si>
  <si>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</si>
  <si>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</si>
  <si>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</si>
  <si>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</si>
  <si>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</si>
  <si>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</si>
  <si>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</si>
  <si>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</si>
  <si>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</si>
  <si>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</si>
  <si>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</si>
  <si>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</si>
  <si>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</si>
  <si>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</si>
  <si>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</si>
  <si>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</si>
  <si>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</si>
  <si>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</si>
  <si>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</si>
  <si>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</si>
  <si>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</si>
  <si>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</si>
  <si>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</si>
  <si>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</si>
  <si>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</si>
  <si>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</si>
  <si>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</si>
  <si>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</si>
  <si>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</si>
  <si>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</si>
  <si>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</si>
  <si>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</si>
  <si>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</si>
  <si>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</si>
  <si>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</si>
  <si>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</si>
  <si>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</si>
  <si>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</si>
  <si>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</si>
  <si>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</si>
  <si>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</si>
  <si>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</si>
  <si>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</si>
  <si>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</si>
  <si>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</si>
  <si>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</si>
  <si>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</si>
  <si>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</si>
  <si>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</si>
  <si>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</si>
  <si>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</si>
  <si>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</si>
  <si>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</si>
  <si>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</si>
  <si>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</si>
  <si>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</si>
  <si>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</si>
  <si>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</si>
  <si>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</si>
  <si>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</si>
  <si>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</si>
  <si>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</si>
  <si>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</si>
  <si>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</si>
  <si>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</si>
  <si>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</si>
  <si>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</si>
  <si>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</si>
  <si>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</si>
  <si>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</si>
  <si>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</si>
  <si>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</si>
  <si>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</si>
  <si>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</si>
  <si>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</si>
  <si>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</si>
  <si>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</si>
  <si>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</si>
  <si>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</si>
  <si>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</si>
  <si>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</si>
  <si>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</si>
  <si>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</si>
  <si>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</si>
  <si>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</si>
  <si>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</si>
  <si>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</si>
  <si>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</si>
  <si>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</si>
  <si>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</si>
  <si>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</si>
  <si>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</si>
  <si>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</si>
  <si>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</si>
  <si>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</si>
  <si>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</si>
  <si>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</si>
  <si>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</si>
  <si>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</si>
  <si>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</si>
  <si>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</si>
  <si>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</si>
  <si>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</si>
  <si>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</si>
  <si>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</si>
  <si>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</si>
  <si>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</si>
  <si>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</si>
  <si>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</si>
  <si>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</si>
  <si>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</si>
  <si>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</si>
  <si>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</si>
  <si>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</si>
  <si>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</si>
  <si>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</si>
  <si>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</si>
  <si>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</si>
  <si>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</si>
  <si>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</si>
  <si>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</si>
  <si>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</si>
  <si>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</si>
  <si>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</si>
  <si>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</si>
  <si>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</si>
  <si>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</si>
  <si>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</si>
  <si>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</si>
  <si>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</si>
  <si>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</si>
  <si>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</si>
  <si>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</si>
  <si>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</si>
  <si>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</si>
  <si>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</si>
  <si>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</si>
  <si>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</si>
  <si>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</si>
  <si>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</si>
  <si>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</si>
  <si>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</si>
  <si>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</si>
  <si>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</si>
  <si>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</si>
  <si>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</si>
  <si>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</si>
  <si>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</si>
  <si>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</si>
  <si>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</si>
  <si>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</si>
  <si>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</si>
  <si>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</si>
  <si>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</si>
  <si>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</si>
  <si>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</si>
  <si>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</si>
  <si>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</si>
  <si>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</si>
  <si>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</si>
  <si>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</si>
  <si>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</si>
  <si>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</si>
  <si>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</si>
  <si>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</si>
  <si>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</si>
  <si>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</si>
  <si>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</si>
  <si>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</si>
  <si>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</si>
  <si>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</si>
  <si>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</si>
  <si>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</si>
  <si>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</si>
  <si>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</si>
  <si>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</si>
  <si>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</si>
  <si>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</si>
  <si>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</si>
  <si>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</si>
  <si>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</si>
  <si>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</si>
  <si>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</si>
  <si>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</si>
  <si>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</si>
  <si>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</si>
  <si>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</si>
  <si>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</si>
  <si>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</si>
  <si>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</si>
  <si>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</si>
  <si>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</si>
  <si>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</si>
  <si>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</si>
  <si>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</si>
  <si>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</si>
  <si>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</si>
  <si>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</si>
  <si>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</si>
  <si>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</si>
  <si>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</si>
  <si>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</si>
  <si>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</si>
  <si>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</si>
  <si>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</si>
  <si>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</si>
  <si>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</si>
  <si>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</si>
  <si>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</si>
  <si>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</si>
  <si>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</si>
  <si>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</si>
  <si>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</si>
  <si>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</si>
  <si>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</si>
  <si>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</si>
  <si>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</si>
  <si>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</si>
  <si>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</si>
  <si>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</si>
  <si>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</si>
  <si>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</si>
  <si>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</si>
  <si>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</si>
  <si>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</si>
  <si>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</si>
  <si>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</si>
  <si>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</si>
  <si>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</si>
  <si>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</si>
  <si>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</si>
  <si>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</si>
  <si>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</si>
  <si>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</si>
  <si>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</si>
  <si>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</si>
  <si>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</si>
  <si>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</si>
  <si>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</si>
  <si>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</si>
  <si>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</si>
  <si>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</si>
  <si>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</si>
  <si>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</si>
  <si>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</si>
  <si>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</si>
  <si>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</si>
  <si>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</si>
  <si>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</si>
  <si>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</si>
  <si>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</si>
  <si>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</si>
  <si>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</si>
  <si>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</si>
  <si>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</si>
  <si>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</si>
  <si>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</si>
  <si>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</si>
  <si>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</si>
  <si>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</si>
  <si>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</si>
  <si>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</si>
  <si>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</si>
  <si>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</si>
  <si>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</si>
  <si>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</si>
  <si>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</si>
  <si>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</si>
  <si>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</si>
  <si>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</si>
  <si>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</si>
  <si>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</si>
  <si>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</si>
  <si>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</si>
  <si>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</si>
  <si>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</si>
  <si>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</si>
  <si>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</si>
  <si>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</si>
  <si>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</si>
  <si>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</si>
  <si>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</si>
  <si>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</si>
  <si>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</si>
  <si>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</si>
  <si>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</si>
  <si>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</si>
  <si>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</si>
  <si>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</si>
  <si>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</si>
  <si>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</si>
  <si>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</si>
  <si>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</si>
  <si>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</si>
  <si>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</si>
  <si>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</si>
  <si>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</si>
  <si>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</si>
  <si>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</si>
  <si>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</si>
  <si>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</si>
  <si>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</si>
  <si>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</si>
  <si>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</si>
  <si>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</si>
  <si>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</si>
  <si>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</si>
  <si>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</si>
  <si>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</si>
  <si>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</si>
  <si>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</si>
  <si>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</si>
  <si>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</si>
  <si>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</si>
  <si>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</si>
  <si>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</si>
  <si>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</si>
  <si>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</si>
  <si>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</si>
  <si>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</si>
  <si>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</si>
  <si>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</si>
  <si>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</si>
  <si>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</si>
  <si>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</si>
  <si>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</si>
  <si>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</si>
  <si>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</si>
  <si>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</si>
  <si>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</si>
  <si>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</si>
  <si>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</si>
  <si>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</si>
  <si>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</si>
  <si>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</si>
  <si>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</si>
  <si>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</si>
  <si>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</si>
  <si>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</si>
  <si>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</si>
  <si>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</si>
  <si>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</si>
  <si>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</si>
  <si>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</si>
  <si>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</si>
  <si>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</si>
  <si>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</si>
  <si>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</si>
  <si>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</si>
  <si>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</si>
  <si>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</si>
  <si>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</si>
  <si>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</si>
  <si>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</si>
  <si>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</si>
  <si>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</si>
  <si>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</si>
  <si>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</si>
  <si>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</si>
  <si>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</si>
  <si>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</si>
  <si>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</si>
  <si>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</si>
  <si>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</si>
  <si>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</si>
  <si>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</si>
  <si>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</si>
  <si>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</si>
  <si>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</si>
  <si>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</si>
  <si>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</si>
  <si>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</si>
  <si>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</si>
  <si>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</si>
  <si>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</si>
  <si>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</si>
  <si>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</si>
  <si>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</si>
  <si>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</si>
  <si>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</si>
  <si>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</si>
  <si>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</si>
  <si>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</si>
  <si>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</si>
  <si>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</si>
  <si>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</si>
  <si>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</si>
  <si>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</si>
  <si>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</si>
  <si>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</si>
  <si>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</si>
  <si>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</si>
  <si>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</si>
  <si>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</si>
  <si>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</si>
  <si>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</si>
  <si>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</si>
  <si>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</si>
  <si>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</si>
  <si>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</si>
  <si>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</si>
  <si>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</si>
  <si>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</si>
  <si>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</si>
  <si>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</si>
  <si>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</si>
  <si>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</si>
  <si>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</si>
  <si>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</si>
  <si>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</si>
  <si>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</si>
  <si>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</si>
  <si>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</si>
  <si>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</si>
  <si>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</si>
  <si>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</si>
  <si>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</si>
  <si>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</si>
  <si>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</si>
  <si>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</si>
  <si>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</si>
  <si>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</si>
  <si>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</si>
  <si>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</si>
  <si>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</si>
  <si>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</si>
  <si>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</si>
  <si>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</si>
  <si>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</si>
  <si>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</si>
  <si>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</si>
  <si>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</si>
  <si>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</si>
  <si>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</si>
  <si>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</si>
  <si>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</si>
  <si>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</si>
  <si>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</si>
  <si>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</si>
  <si>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</si>
  <si>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</si>
  <si>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</si>
  <si>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</si>
  <si>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</si>
  <si>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</si>
  <si>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</si>
  <si>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</si>
  <si>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</si>
  <si>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</si>
  <si>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</si>
  <si>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</si>
  <si>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</si>
  <si>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</si>
  <si>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</si>
  <si>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</si>
  <si>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</si>
  <si>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</si>
  <si>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</si>
  <si>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</si>
  <si>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</si>
  <si>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</si>
  <si>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</si>
  <si>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</si>
  <si>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</si>
  <si>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</si>
  <si>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</si>
  <si>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</si>
  <si>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</si>
  <si>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</si>
  <si>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</si>
  <si>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</si>
  <si>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</si>
  <si>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</si>
  <si>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</si>
  <si>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</si>
  <si>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</si>
  <si>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</si>
  <si>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</si>
  <si>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</si>
  <si>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</si>
  <si>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</si>
  <si>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</si>
  <si>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</si>
  <si>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</si>
  <si>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</si>
  <si>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</si>
  <si>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</si>
  <si>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</si>
  <si>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</si>
  <si>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</si>
  <si>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</si>
  <si>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</si>
  <si>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</si>
  <si>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</si>
  <si>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</si>
  <si>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</si>
  <si>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</si>
  <si>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</si>
  <si>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</si>
  <si>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</si>
  <si>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</si>
  <si>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</si>
  <si>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</si>
  <si>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</si>
  <si>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</si>
  <si>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</si>
  <si>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</si>
  <si>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</si>
  <si>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</si>
  <si>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</si>
  <si>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</si>
  <si>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</si>
  <si>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</si>
  <si>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</si>
  <si>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</si>
  <si>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</si>
  <si>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</si>
  <si>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</si>
  <si>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</si>
  <si>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</si>
  <si>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</si>
  <si>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</si>
  <si>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</si>
  <si>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</si>
  <si>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</si>
  <si>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</si>
  <si>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</si>
  <si>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</si>
  <si>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</si>
  <si>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</si>
  <si>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</si>
  <si>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</si>
  <si>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</si>
  <si>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</si>
  <si>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</si>
  <si>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</si>
  <si>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</si>
  <si>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</si>
  <si>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</si>
  <si>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</si>
  <si>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</si>
  <si>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</si>
  <si>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</si>
  <si>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</si>
  <si>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</si>
  <si>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</si>
  <si>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</si>
  <si>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</si>
  <si>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</si>
  <si>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</si>
  <si>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</si>
  <si>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</si>
  <si>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</si>
  <si>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</si>
  <si>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</si>
  <si>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</si>
  <si>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</si>
  <si>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</si>
  <si>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</si>
  <si>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</si>
  <si>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</si>
  <si>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</si>
  <si>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</si>
  <si>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</si>
  <si>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</si>
  <si>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</si>
  <si>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</si>
  <si>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</si>
  <si>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</si>
  <si>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</si>
  <si>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</si>
  <si>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</si>
  <si>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</si>
  <si>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</si>
  <si>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</si>
  <si>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</si>
  <si>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</si>
  <si>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</si>
  <si>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</si>
  <si>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</si>
  <si>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</si>
  <si>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</si>
  <si>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</si>
  <si>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</si>
  <si>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</si>
  <si>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</si>
  <si>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</si>
  <si>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</si>
  <si>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</si>
  <si>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</si>
  <si>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</si>
  <si>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</si>
  <si>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</si>
  <si>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</si>
  <si>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</si>
  <si>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</si>
  <si>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</si>
  <si>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</si>
  <si>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</si>
  <si>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</si>
  <si>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</si>
  <si>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</si>
  <si>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</si>
  <si>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</si>
  <si>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</si>
  <si>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</si>
  <si>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</si>
  <si>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</si>
  <si>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</si>
  <si>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</si>
  <si>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</si>
  <si>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</si>
  <si>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</si>
  <si>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</si>
  <si>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</si>
  <si>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</si>
  <si>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</si>
  <si>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</si>
  <si>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</si>
  <si>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</si>
  <si>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</si>
  <si>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</si>
  <si>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</si>
  <si>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</si>
  <si>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</si>
  <si>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</si>
  <si>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</si>
  <si>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</si>
  <si>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</si>
  <si>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</si>
  <si>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</si>
  <si>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</si>
  <si>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</si>
  <si>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</si>
  <si>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</si>
  <si>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</si>
  <si>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</si>
  <si>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</si>
  <si>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</si>
  <si>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</si>
  <si>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</si>
  <si>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</si>
  <si>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</si>
  <si>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</si>
  <si>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</si>
  <si>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</si>
  <si>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</si>
  <si>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</si>
  <si>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</si>
  <si>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</si>
  <si>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</si>
  <si>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</si>
  <si>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</si>
  <si>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</si>
  <si>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</si>
  <si>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</si>
  <si>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</si>
  <si>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</si>
  <si>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</si>
  <si>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</si>
  <si>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</si>
  <si>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</si>
  <si>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</si>
  <si>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</si>
  <si>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</si>
  <si>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</si>
  <si>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</si>
  <si>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</si>
  <si>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</si>
  <si>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</si>
  <si>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</si>
  <si>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</si>
  <si>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</si>
  <si>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</si>
  <si>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</si>
  <si>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</si>
  <si>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</si>
  <si>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</si>
  <si>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</si>
  <si>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</si>
  <si>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</si>
  <si>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</si>
  <si>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</si>
  <si>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</si>
  <si>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</si>
  <si>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</si>
  <si>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</si>
  <si>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</si>
  <si>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</si>
  <si>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</si>
  <si>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</si>
  <si>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</si>
  <si>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</si>
  <si>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</si>
  <si>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</si>
  <si>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</si>
  <si>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</si>
  <si>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</si>
  <si>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</si>
  <si>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</si>
  <si>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</si>
  <si>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</si>
  <si>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</si>
  <si>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</si>
  <si>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</si>
  <si>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</si>
  <si>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</si>
  <si>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</si>
  <si>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</si>
  <si>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</si>
  <si>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</si>
  <si>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</si>
  <si>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</si>
  <si>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</si>
  <si>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</si>
  <si>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</si>
  <si>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</si>
  <si>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</si>
  <si>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</si>
  <si>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</si>
  <si>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</si>
  <si>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</si>
  <si>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</si>
  <si>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</si>
  <si>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</si>
  <si>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</si>
  <si>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</si>
  <si>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</si>
  <si>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</si>
  <si>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</si>
  <si>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</si>
  <si>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</si>
  <si>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</si>
  <si>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</si>
  <si>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</si>
  <si>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</si>
  <si>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</si>
  <si>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</si>
  <si>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</si>
  <si>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</si>
  <si>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</si>
  <si>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</si>
  <si>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</si>
  <si>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</si>
  <si>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</si>
  <si>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</si>
  <si>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</si>
  <si>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</si>
  <si>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</si>
  <si>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</si>
  <si>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</si>
  <si>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</si>
  <si>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</si>
  <si>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</si>
  <si>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</si>
  <si>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</si>
  <si>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</si>
  <si>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</si>
  <si>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</si>
  <si>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</si>
  <si>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</si>
  <si>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</si>
  <si>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</si>
  <si>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</si>
  <si>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</si>
  <si>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</si>
  <si>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</si>
  <si>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</si>
  <si>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</si>
  <si>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</si>
  <si>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</si>
  <si>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</si>
  <si>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</si>
  <si>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</si>
  <si>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</si>
  <si>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</si>
  <si>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</si>
  <si>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</si>
  <si>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</si>
  <si>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</si>
  <si>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</si>
  <si>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</si>
  <si>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</si>
  <si>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</si>
  <si>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</si>
  <si>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</si>
  <si>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</si>
  <si>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</si>
  <si>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</si>
  <si>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</si>
  <si>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</si>
  <si>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</si>
  <si>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</si>
  <si>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</si>
  <si>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</si>
  <si>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</si>
  <si>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</si>
  <si>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</si>
  <si>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</si>
  <si>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</si>
  <si>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</si>
  <si>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</si>
  <si>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</si>
  <si>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</si>
  <si>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</si>
  <si>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</si>
  <si>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</si>
  <si>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</si>
  <si>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</si>
  <si>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</si>
  <si>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</si>
  <si>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</si>
  <si>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</si>
  <si>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</si>
  <si>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</si>
  <si>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</si>
  <si>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</si>
  <si>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</si>
  <si>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</si>
  <si>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</si>
  <si>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</si>
  <si>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</si>
  <si>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</si>
  <si>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</si>
  <si>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</si>
  <si>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</si>
  <si>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</si>
  <si>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</si>
  <si>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</si>
  <si>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</si>
  <si>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</si>
  <si>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</si>
  <si>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</si>
  <si>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</si>
  <si>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</si>
  <si>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</si>
  <si>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</si>
  <si>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</si>
  <si>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</si>
  <si>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</si>
  <si>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</si>
  <si>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</si>
  <si>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</si>
  <si>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</si>
  <si>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</si>
  <si>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</si>
  <si>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</si>
  <si>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</si>
  <si>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</si>
  <si>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</si>
  <si>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</si>
  <si>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</si>
  <si>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</si>
  <si>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</si>
  <si>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</si>
  <si>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</si>
  <si>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</si>
  <si>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</si>
  <si>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</si>
  <si>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</si>
  <si>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</si>
  <si>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</si>
  <si>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</si>
  <si>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</si>
  <si>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</si>
  <si>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</si>
  <si>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</si>
  <si>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</si>
  <si>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</si>
  <si>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</si>
  <si>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</si>
  <si>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</si>
  <si>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</si>
  <si>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</si>
  <si>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</si>
  <si>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</si>
  <si>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</si>
  <si>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</si>
  <si>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</si>
  <si>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</si>
  <si>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</si>
  <si>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</si>
  <si>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</si>
  <si>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</si>
  <si>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</si>
  <si>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</si>
  <si>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</si>
  <si>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</si>
  <si>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</si>
  <si>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</si>
  <si>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</si>
  <si>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</si>
  <si>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</si>
  <si>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</si>
  <si>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</si>
  <si>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</si>
  <si>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</si>
  <si>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</si>
  <si>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</si>
  <si>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</si>
  <si>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</si>
  <si>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</si>
  <si>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</si>
  <si>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</si>
  <si>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</si>
  <si>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</si>
  <si>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</si>
  <si>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</si>
  <si>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</si>
  <si>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</si>
  <si>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</si>
  <si>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</si>
  <si>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</si>
  <si>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</si>
  <si>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</si>
  <si>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</si>
  <si>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</si>
  <si>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</si>
  <si>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</si>
  <si>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</si>
  <si>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</si>
  <si>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</si>
  <si>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</si>
  <si>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</si>
  <si>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</si>
  <si>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</si>
  <si>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</si>
  <si>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</si>
  <si>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</si>
  <si>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</si>
  <si>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</si>
  <si>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</si>
  <si>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</si>
  <si>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</si>
  <si>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</si>
  <si>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</si>
  <si>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</si>
  <si>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</si>
  <si>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</si>
  <si>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</si>
  <si>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</si>
  <si>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</si>
  <si>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</si>
  <si>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</si>
  <si>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</si>
  <si>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</si>
  <si>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</si>
  <si>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</si>
  <si>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</si>
  <si>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</si>
  <si>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</si>
  <si>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</si>
  <si>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</si>
  <si>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</si>
  <si>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</si>
  <si>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</si>
  <si>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</si>
  <si>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</si>
  <si>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</si>
  <si>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</si>
  <si>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</si>
  <si>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</si>
  <si>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</si>
  <si>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</si>
  <si>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</si>
  <si>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</si>
  <si>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</si>
  <si>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</si>
  <si>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</si>
  <si>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</si>
  <si>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</si>
  <si>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</si>
  <si>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</si>
  <si>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</si>
  <si>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</si>
  <si>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</si>
  <si>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</si>
  <si>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</si>
  <si>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</si>
  <si>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</si>
  <si>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</si>
  <si>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</si>
  <si>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</si>
  <si>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</si>
  <si>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</si>
  <si>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</si>
  <si>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</si>
  <si>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</si>
  <si>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</si>
  <si>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</si>
  <si>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</si>
  <si>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</si>
  <si>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</si>
  <si>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</si>
  <si>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</si>
  <si>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</si>
  <si>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</si>
  <si>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</si>
  <si>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</si>
  <si>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</si>
  <si>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</si>
  <si>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</si>
  <si>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</si>
  <si>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</si>
  <si>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</si>
  <si>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</si>
  <si>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</si>
  <si>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</si>
  <si>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</si>
  <si>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</si>
  <si>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</si>
  <si>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</si>
  <si>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</si>
  <si>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</si>
  <si>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</si>
  <si>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</si>
  <si>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</si>
  <si>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</si>
  <si>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</si>
  <si>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</si>
  <si>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</si>
  <si>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</si>
  <si>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</si>
  <si>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</si>
  <si>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</si>
  <si>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</si>
  <si>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</si>
  <si>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</si>
  <si>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</si>
  <si>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</si>
  <si>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</si>
  <si>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</si>
  <si>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</si>
  <si>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</si>
  <si>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</si>
  <si>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</si>
  <si>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</si>
  <si>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</si>
  <si>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</si>
  <si>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</si>
  <si>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</si>
  <si>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</si>
  <si>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</si>
  <si>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</si>
  <si>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</si>
  <si>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</si>
  <si>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</si>
  <si>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</si>
  <si>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</si>
  <si>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</si>
  <si>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</si>
  <si>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</si>
  <si>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</si>
  <si>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</si>
  <si>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</si>
  <si>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</si>
  <si>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</si>
  <si>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</si>
  <si>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</si>
  <si>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</si>
  <si>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</si>
  <si>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</si>
  <si>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</si>
  <si>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</si>
  <si>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</si>
  <si>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</si>
  <si>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</si>
  <si>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</si>
  <si>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</si>
  <si>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</si>
  <si>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</si>
  <si>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</si>
  <si>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</si>
  <si>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</si>
  <si>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</si>
  <si>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</si>
  <si>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</si>
  <si>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</si>
  <si>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</si>
  <si>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</si>
  <si>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</si>
  <si>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</si>
  <si>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</si>
  <si>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</si>
  <si>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</si>
  <si>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</si>
  <si>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</si>
  <si>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</si>
  <si>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</si>
  <si>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</si>
  <si>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</si>
  <si>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</si>
  <si>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</si>
  <si>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</si>
  <si>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</si>
  <si>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</si>
  <si>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</si>
  <si>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</si>
  <si>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</si>
  <si>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</si>
  <si>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</si>
  <si>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</si>
  <si>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</si>
  <si>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</si>
  <si>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</si>
  <si>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</si>
  <si>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</si>
  <si>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</si>
  <si>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</si>
  <si>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</si>
  <si>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</si>
  <si>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</si>
  <si>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</si>
  <si>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</si>
  <si>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</si>
  <si>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</si>
  <si>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</si>
  <si>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</si>
  <si>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</si>
  <si>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</si>
  <si>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</si>
  <si>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</si>
  <si>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</si>
  <si>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</si>
  <si>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</si>
  <si>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</si>
  <si>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</si>
  <si>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</si>
  <si>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</si>
  <si>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</si>
  <si>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</si>
  <si>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</si>
  <si>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</si>
  <si>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</si>
  <si>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</si>
  <si>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</si>
  <si>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</si>
  <si>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</si>
  <si>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</si>
  <si>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</si>
  <si>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</si>
  <si>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</si>
  <si>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</si>
  <si>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</si>
  <si>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</si>
  <si>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</si>
  <si>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</si>
  <si>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</si>
  <si>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</si>
  <si>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</si>
  <si>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</si>
  <si>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</si>
  <si>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</si>
  <si>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</si>
  <si>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</si>
  <si>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</si>
  <si>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</si>
  <si>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</si>
  <si>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</si>
  <si>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</si>
  <si>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</si>
  <si>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</si>
  <si>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</si>
  <si>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</si>
  <si>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</si>
  <si>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</si>
  <si>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</si>
  <si>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</si>
  <si>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</si>
  <si>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</si>
  <si>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</si>
  <si>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</si>
  <si>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</si>
  <si>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</si>
  <si>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</si>
  <si>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</si>
  <si>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</si>
  <si>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</si>
  <si>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</si>
  <si>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</si>
  <si>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</si>
  <si>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</si>
  <si>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</si>
  <si>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</si>
  <si>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</si>
  <si>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</si>
  <si>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</si>
  <si>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</si>
  <si>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</si>
  <si>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</si>
  <si>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</si>
  <si>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</si>
  <si>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</si>
  <si>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</si>
  <si>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</si>
  <si>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</si>
  <si>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</si>
  <si>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</si>
  <si>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</si>
  <si>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</si>
  <si>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</si>
  <si>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</si>
  <si>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</si>
  <si>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</si>
  <si>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</si>
  <si>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</si>
  <si>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</si>
  <si>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</si>
  <si>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</si>
  <si>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</si>
  <si>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</si>
  <si>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</si>
  <si>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</si>
  <si>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</si>
  <si>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</si>
  <si>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</si>
  <si>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</si>
  <si>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</si>
  <si>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</si>
  <si>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</si>
  <si>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</si>
  <si>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</si>
  <si>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</si>
  <si>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</si>
  <si>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</si>
  <si>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</si>
  <si>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</si>
  <si>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</si>
  <si>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</si>
  <si>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</si>
  <si>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</si>
  <si>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</si>
  <si>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</si>
  <si>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</si>
  <si>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</si>
  <si>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</si>
  <si>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</si>
  <si>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</si>
  <si>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</si>
  <si>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</si>
  <si>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</si>
  <si>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</si>
  <si>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</si>
  <si>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</si>
  <si>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</si>
  <si>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</si>
  <si>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</si>
  <si>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</si>
  <si>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</si>
  <si>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</si>
  <si>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</si>
  <si>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</si>
  <si>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</si>
  <si>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</si>
  <si>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</si>
  <si>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</si>
  <si>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</si>
  <si>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</si>
  <si>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</si>
  <si>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</si>
  <si>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</si>
  <si>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</si>
  <si>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</si>
  <si>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</si>
  <si>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</si>
  <si>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</si>
  <si>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</si>
  <si>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</si>
  <si>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</si>
  <si>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</si>
  <si>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</si>
  <si>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</si>
  <si>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</si>
  <si>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</si>
  <si>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</si>
  <si>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</si>
  <si>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</si>
  <si>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</si>
  <si>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</si>
  <si>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</si>
  <si>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</si>
  <si>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</si>
  <si>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</si>
  <si>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</si>
  <si>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</si>
  <si>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</si>
  <si>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</si>
  <si>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</si>
  <si>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</si>
  <si>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</si>
  <si>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</si>
  <si>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</si>
  <si>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</si>
  <si>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</si>
  <si>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</si>
  <si>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</si>
  <si>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</si>
  <si>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</si>
  <si>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</si>
  <si>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</si>
  <si>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</si>
  <si>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</si>
  <si>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</si>
  <si>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</si>
  <si>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</si>
  <si>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</si>
  <si>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</si>
  <si>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</si>
  <si>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</si>
  <si>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</si>
  <si>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</si>
  <si>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</si>
  <si>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</si>
  <si>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</si>
  <si>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</si>
  <si>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</si>
  <si>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</si>
  <si>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</si>
  <si>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</si>
  <si>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</si>
  <si>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</si>
  <si>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</si>
  <si>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</si>
  <si>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</si>
  <si>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</si>
  <si>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</si>
  <si>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</si>
  <si>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</si>
  <si>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</si>
  <si>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</si>
  <si>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</si>
  <si>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</si>
  <si>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</si>
  <si>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</si>
  <si>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</si>
  <si>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</si>
  <si>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</si>
  <si>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</si>
  <si>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</si>
  <si>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</si>
  <si>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</si>
  <si>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</si>
  <si>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</si>
  <si>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</si>
  <si>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</si>
  <si>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</si>
  <si>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</si>
  <si>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</si>
  <si>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</si>
  <si>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</si>
  <si>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</si>
  <si>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</si>
  <si>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</si>
  <si>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</si>
  <si>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</si>
  <si>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</si>
  <si>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</si>
  <si>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</si>
  <si>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</si>
  <si>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</si>
  <si>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</si>
  <si>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</si>
  <si>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</si>
  <si>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</si>
  <si>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</si>
  <si>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</si>
  <si>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</si>
  <si>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</si>
  <si>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</si>
  <si>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</si>
  <si>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</si>
  <si>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</si>
  <si>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</si>
  <si>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</si>
  <si>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</si>
  <si>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</si>
  <si>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</si>
  <si>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</si>
  <si>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</si>
  <si>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</si>
  <si>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</si>
  <si>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</si>
  <si>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</si>
  <si>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</si>
  <si>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</si>
  <si>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</si>
  <si>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</si>
  <si>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</si>
  <si>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</si>
  <si>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</si>
  <si>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</si>
  <si>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</si>
  <si>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</si>
  <si>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</si>
  <si>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</si>
  <si>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</si>
  <si>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</si>
  <si>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</si>
  <si>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</si>
  <si>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</si>
  <si>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</si>
  <si>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</si>
  <si>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</si>
  <si>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</si>
  <si>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</si>
  <si>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</si>
  <si>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</si>
  <si>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</si>
  <si>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</si>
  <si>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</si>
  <si>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</si>
  <si>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</si>
  <si>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</si>
  <si>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</si>
  <si>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</si>
  <si>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</si>
  <si>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</si>
  <si>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</si>
  <si>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</si>
  <si>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</si>
  <si>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</si>
  <si>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</si>
  <si>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</si>
  <si>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</si>
  <si>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</si>
  <si>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</si>
  <si>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</si>
  <si>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</si>
  <si>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</si>
  <si>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</si>
  <si>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</si>
  <si>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</si>
  <si>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</si>
  <si>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</si>
  <si>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</si>
  <si>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</si>
  <si>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</si>
  <si>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</si>
  <si>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</si>
  <si>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</si>
  <si>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</si>
  <si>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</si>
  <si>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</si>
  <si>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</si>
  <si>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</si>
  <si>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</si>
  <si>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</si>
  <si>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</si>
  <si>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</si>
  <si>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</si>
  <si>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</si>
  <si>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</si>
  <si>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</si>
  <si>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</si>
  <si>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</si>
  <si>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</si>
  <si>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</si>
  <si>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</si>
  <si>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</si>
  <si>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</si>
  <si>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</si>
  <si>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</si>
  <si>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</si>
  <si>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</si>
  <si>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</si>
  <si>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</si>
  <si>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</si>
  <si>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</si>
  <si>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</si>
  <si>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</si>
  <si>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</si>
  <si>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</si>
  <si>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</si>
  <si>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</si>
  <si>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</si>
  <si>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</si>
  <si>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</si>
  <si>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</si>
  <si>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</si>
  <si>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</si>
  <si>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</si>
  <si>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</si>
  <si>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</si>
  <si>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</si>
  <si>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</si>
  <si>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</si>
  <si>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</si>
  <si>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</si>
  <si>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</si>
  <si>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</si>
  <si>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</si>
  <si>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</si>
  <si>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</si>
  <si>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</si>
  <si>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</si>
  <si>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</si>
  <si>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</si>
  <si>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</si>
  <si>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</si>
  <si>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</si>
  <si>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</si>
  <si>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</si>
  <si>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</si>
  <si>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</si>
  <si>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</si>
  <si>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</si>
  <si>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</si>
  <si>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</si>
  <si>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</si>
  <si>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</si>
  <si>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</si>
  <si>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</si>
  <si>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</si>
  <si>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</si>
  <si>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</si>
  <si>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</si>
  <si>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</si>
  <si>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</si>
  <si>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</si>
  <si>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</si>
  <si>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</si>
  <si>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</si>
  <si>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</si>
  <si>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</si>
  <si>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</si>
  <si>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</si>
  <si>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</si>
  <si>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</si>
  <si>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</si>
  <si>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</si>
  <si>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</si>
  <si>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</si>
  <si>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</si>
  <si>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</si>
  <si>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</si>
  <si>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</si>
  <si>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</si>
  <si>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</si>
  <si>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</si>
  <si>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</si>
  <si>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</si>
  <si>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</si>
  <si>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</si>
  <si>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</si>
  <si>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</si>
  <si>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</si>
  <si>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</si>
  <si>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</si>
  <si>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</si>
  <si>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</si>
  <si>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</si>
  <si>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</si>
  <si>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</si>
  <si>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</si>
  <si>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</si>
  <si>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</si>
  <si>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</si>
  <si>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</si>
  <si>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</si>
  <si>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</si>
  <si>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</si>
  <si>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</si>
  <si>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</si>
  <si>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</si>
  <si>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</si>
  <si>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</si>
  <si>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</si>
  <si>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</si>
  <si>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</si>
  <si>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</si>
  <si>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</si>
  <si>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</si>
  <si>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</si>
  <si>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</si>
  <si>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</si>
  <si>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</si>
  <si>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</si>
  <si>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</si>
  <si>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</si>
  <si>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</si>
  <si>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</si>
  <si>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</si>
  <si>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</si>
  <si>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</si>
  <si>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</si>
  <si>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</si>
  <si>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</si>
  <si>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</si>
  <si>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</si>
  <si>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</si>
  <si>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</si>
  <si>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</si>
  <si>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</si>
  <si>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</si>
  <si>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</si>
  <si>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</si>
  <si>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</si>
  <si>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</si>
  <si>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</si>
  <si>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</si>
  <si>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</si>
  <si>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</si>
  <si>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</si>
  <si>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</si>
  <si>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</si>
  <si>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</si>
  <si>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</si>
  <si>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</si>
  <si>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</si>
  <si>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</si>
  <si>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</si>
  <si>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</si>
  <si>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</si>
  <si>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</si>
  <si>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</si>
  <si>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</si>
  <si>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</si>
  <si>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</si>
  <si>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</si>
  <si>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</si>
  <si>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</si>
  <si>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</si>
  <si>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</si>
  <si>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</si>
  <si>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</si>
  <si>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</si>
  <si>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</si>
  <si>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</si>
  <si>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</si>
  <si>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</si>
  <si>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</si>
  <si>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</si>
  <si>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</si>
  <si>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</si>
  <si>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</si>
  <si>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</si>
  <si>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</si>
  <si>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</si>
  <si>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</si>
  <si>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</si>
  <si>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</si>
  <si>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</si>
  <si>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</si>
  <si>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</si>
  <si>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</si>
  <si>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</si>
  <si>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</si>
  <si>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</si>
  <si>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</si>
  <si>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</si>
  <si>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</si>
  <si>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</si>
  <si>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</si>
  <si>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</si>
  <si>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</si>
  <si>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</si>
  <si>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</si>
  <si>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</si>
  <si>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</si>
  <si>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</si>
  <si>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</si>
  <si>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</si>
  <si>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</si>
  <si>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</si>
  <si>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</si>
  <si>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</si>
  <si>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</si>
  <si>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</si>
  <si>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</si>
  <si>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</si>
  <si>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</si>
  <si>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</si>
  <si>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</si>
  <si>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</si>
  <si>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</si>
  <si>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</si>
  <si>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</si>
  <si>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</si>
  <si>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</si>
  <si>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</si>
  <si>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</si>
  <si>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</si>
  <si>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</si>
  <si>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</si>
  <si>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</si>
  <si>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</si>
  <si>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</si>
  <si>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</si>
  <si>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</si>
  <si>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</si>
  <si>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</si>
  <si>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</si>
  <si>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</si>
  <si>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</si>
  <si>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</si>
  <si>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</si>
  <si>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</si>
  <si>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</si>
  <si>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</si>
  <si>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</si>
  <si>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</si>
  <si>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</si>
  <si>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</si>
  <si>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</si>
  <si>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</si>
  <si>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</si>
  <si>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</si>
  <si>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</si>
  <si>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</si>
  <si>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</si>
  <si>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</si>
  <si>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</si>
  <si>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</si>
  <si>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</si>
  <si>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</si>
  <si>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</si>
  <si>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</si>
  <si>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</si>
  <si>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</si>
  <si>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</si>
  <si>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</si>
  <si>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</si>
  <si>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</si>
  <si>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</si>
  <si>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</si>
  <si>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</si>
  <si>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</si>
  <si>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</si>
  <si>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</si>
  <si>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</si>
  <si>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</si>
  <si>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</si>
  <si>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</si>
  <si>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</si>
  <si>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</si>
  <si>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</si>
  <si>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</si>
  <si>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</si>
  <si>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</si>
  <si>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</si>
  <si>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</si>
  <si>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</si>
  <si>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</si>
  <si>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</si>
  <si>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</si>
  <si>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</si>
  <si>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</si>
  <si>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</si>
  <si>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</si>
  <si>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</si>
  <si>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</si>
  <si>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</si>
  <si>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</si>
  <si>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</si>
  <si>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</si>
  <si>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</si>
  <si>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</si>
  <si>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</si>
  <si>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</si>
  <si>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</si>
  <si>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</si>
  <si>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</si>
  <si>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</si>
  <si>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</si>
  <si>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</si>
  <si>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</si>
  <si>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</si>
  <si>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</si>
  <si>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</si>
  <si>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</si>
  <si>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</si>
  <si>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</si>
  <si>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</si>
  <si>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</si>
  <si>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</si>
  <si>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</si>
  <si>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</si>
  <si>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</si>
  <si>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</si>
  <si>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</si>
  <si>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</si>
  <si>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</si>
  <si>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</si>
  <si>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</si>
  <si>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</si>
  <si>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</si>
  <si>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</si>
  <si>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</si>
  <si>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</si>
  <si>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</si>
  <si>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</si>
  <si>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</si>
  <si>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</si>
  <si>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</si>
  <si>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</si>
  <si>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</si>
  <si>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</si>
  <si>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</si>
  <si>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</si>
  <si>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</si>
  <si>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</si>
  <si>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</si>
  <si>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</si>
  <si>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</si>
  <si>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</si>
  <si>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</si>
  <si>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</si>
  <si>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</si>
  <si>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</si>
  <si>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</si>
  <si>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</si>
  <si>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</si>
  <si>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</si>
  <si>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</si>
  <si>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</si>
  <si>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</si>
  <si>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</si>
  <si>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</si>
  <si>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</si>
  <si>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</si>
  <si>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</si>
  <si>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</si>
  <si>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</si>
  <si>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</si>
  <si>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</si>
  <si>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</si>
  <si>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</si>
  <si>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</si>
  <si>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</si>
  <si>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</si>
  <si>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</si>
  <si>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</si>
  <si>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</si>
  <si>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</si>
  <si>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</si>
  <si>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</si>
  <si>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</si>
  <si>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</si>
  <si>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</si>
  <si>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</si>
  <si>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</si>
  <si>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</si>
  <si>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</si>
  <si>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</si>
  <si>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</si>
  <si>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</si>
  <si>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</si>
  <si>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</si>
  <si>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</si>
  <si>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</si>
  <si>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</si>
  <si>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</si>
  <si>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</si>
  <si>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</si>
  <si>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</si>
  <si>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</si>
  <si>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</si>
  <si>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</si>
  <si>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</si>
  <si>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</si>
  <si>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</si>
  <si>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</si>
  <si>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</si>
  <si>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</si>
  <si>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</si>
  <si>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</si>
  <si>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</si>
  <si>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</si>
  <si>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</si>
  <si>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</si>
  <si>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</si>
  <si>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</si>
  <si>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</si>
  <si>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</si>
  <si>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</si>
  <si>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</si>
  <si>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</si>
  <si>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</si>
  <si>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</si>
  <si>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</si>
  <si>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</si>
  <si>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</si>
  <si>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</si>
  <si>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</si>
  <si>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</si>
  <si>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</si>
  <si>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</si>
  <si>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</si>
  <si>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</si>
  <si>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</si>
  <si>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</si>
  <si>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</si>
  <si>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</si>
  <si>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</si>
  <si>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</si>
  <si>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</si>
  <si>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</si>
  <si>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</si>
  <si>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</si>
  <si>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</si>
  <si>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</si>
  <si>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</si>
  <si>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</si>
  <si>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</si>
  <si>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</si>
  <si>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</si>
  <si>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</si>
  <si>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</si>
  <si>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</si>
  <si>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</si>
  <si>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</si>
  <si>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</si>
  <si>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</si>
  <si>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</si>
  <si>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</si>
  <si>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</si>
  <si>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</si>
  <si>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</si>
  <si>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</si>
  <si>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</si>
  <si>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</si>
  <si>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</si>
  <si>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</si>
  <si>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</si>
  <si>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</si>
  <si>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</si>
  <si>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</si>
  <si>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</si>
  <si>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</si>
  <si>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</si>
  <si>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</si>
  <si>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</si>
  <si>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</si>
  <si>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</si>
  <si>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</si>
  <si>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</si>
  <si>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</si>
  <si>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</si>
  <si>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</si>
  <si>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</si>
  <si>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</si>
  <si>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</si>
  <si>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</si>
  <si>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</si>
  <si>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</si>
  <si>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</si>
  <si>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</si>
  <si>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</si>
  <si>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</si>
  <si>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</si>
  <si>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</si>
  <si>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</si>
  <si>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</si>
  <si>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</si>
  <si>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</si>
  <si>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</si>
  <si>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</si>
  <si>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</si>
  <si>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</si>
  <si>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</si>
  <si>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</si>
  <si>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</si>
  <si>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</si>
  <si>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</si>
  <si>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</si>
  <si>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</si>
  <si>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</si>
  <si>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</si>
  <si>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</si>
  <si>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</si>
  <si>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</si>
  <si>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</si>
  <si>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</si>
  <si>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</si>
  <si>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</si>
  <si>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</si>
  <si>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</si>
  <si>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</si>
  <si>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</si>
  <si>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</si>
  <si>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</si>
  <si>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</si>
  <si>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</si>
  <si>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</si>
  <si>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</si>
  <si>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</si>
  <si>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</si>
  <si>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</si>
  <si>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</si>
  <si>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</si>
  <si>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</si>
  <si>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</si>
  <si>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</si>
  <si>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</si>
  <si>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</si>
  <si>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</si>
  <si>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</si>
  <si>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</si>
  <si>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</si>
  <si>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</si>
  <si>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</si>
  <si>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</si>
  <si>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</si>
  <si>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</si>
  <si>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</si>
  <si>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</si>
  <si>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</si>
  <si>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</si>
  <si>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</si>
  <si>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</si>
  <si>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</si>
  <si>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</si>
  <si>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</si>
  <si>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</si>
  <si>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</si>
  <si>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</si>
  <si>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</si>
  <si>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</si>
  <si>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</si>
  <si>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</si>
  <si>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</si>
  <si>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</si>
  <si>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</si>
  <si>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</si>
  <si>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</si>
  <si>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</si>
  <si>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</si>
  <si>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</si>
  <si>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</si>
  <si>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</si>
  <si>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</si>
  <si>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</si>
  <si>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</si>
  <si>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</si>
  <si>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</si>
  <si>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</si>
  <si>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</si>
  <si>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</si>
  <si>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</si>
  <si>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</si>
  <si>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</si>
  <si>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</si>
  <si>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</si>
  <si>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</si>
  <si>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</si>
  <si>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</si>
  <si>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</si>
  <si>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</si>
  <si>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</si>
  <si>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</si>
  <si>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</si>
  <si>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</si>
  <si>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</si>
  <si>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</si>
  <si>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</si>
  <si>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</si>
  <si>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</si>
  <si>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</si>
  <si>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</si>
  <si>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</si>
  <si>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</si>
  <si>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</si>
  <si>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</si>
  <si>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</si>
  <si>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</si>
  <si>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</si>
  <si>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</si>
  <si>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</si>
  <si>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</si>
  <si>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</si>
  <si>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</si>
  <si>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</si>
  <si>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</si>
  <si>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</si>
  <si>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</si>
  <si>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</si>
  <si>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</si>
  <si>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</si>
  <si>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</si>
  <si>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</si>
  <si>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</si>
  <si>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</si>
  <si>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</si>
  <si>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</si>
  <si>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</si>
  <si>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</si>
  <si>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</si>
  <si>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</si>
  <si>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</si>
  <si>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</si>
  <si>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</si>
  <si>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</si>
  <si>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</si>
  <si>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</si>
  <si>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</si>
  <si>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</si>
  <si>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</si>
  <si>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</si>
  <si>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</si>
  <si>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</si>
  <si>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</si>
  <si>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</si>
  <si>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</si>
  <si>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</si>
  <si>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</si>
  <si>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</si>
  <si>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</si>
  <si>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</si>
  <si>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</si>
  <si>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</si>
  <si>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</si>
  <si>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</si>
  <si>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</si>
  <si>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</si>
  <si>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</si>
  <si>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</si>
  <si>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</si>
  <si>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</si>
  <si>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</si>
  <si>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</si>
  <si>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</si>
  <si>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</si>
  <si>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</si>
  <si>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</si>
  <si>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</si>
  <si>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</si>
  <si>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</si>
  <si>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</si>
  <si>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</si>
  <si>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</si>
  <si>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</si>
  <si>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</si>
  <si>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</si>
  <si>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</si>
  <si>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</si>
  <si>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</si>
  <si>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</si>
  <si>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</si>
  <si>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</si>
  <si>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</si>
  <si>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</si>
  <si>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</si>
  <si>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</si>
  <si>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</si>
  <si>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</si>
  <si>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</si>
  <si>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</si>
  <si>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</si>
  <si>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</si>
  <si>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</si>
  <si>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</si>
  <si>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</si>
  <si>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</si>
  <si>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</si>
  <si>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</si>
  <si>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</si>
  <si>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</si>
  <si>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</si>
  <si>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</si>
  <si>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</si>
  <si>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</si>
  <si>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</si>
  <si>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</si>
  <si>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</si>
  <si>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</si>
  <si>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</si>
  <si>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</si>
  <si>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</si>
  <si>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</si>
  <si>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</si>
  <si>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</si>
  <si>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</si>
  <si>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</si>
  <si>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</si>
  <si>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</si>
  <si>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</si>
  <si>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</si>
  <si>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</si>
  <si>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</si>
  <si>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</si>
  <si>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</si>
  <si>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</si>
  <si>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</si>
  <si>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</si>
  <si>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</si>
  <si>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</si>
  <si>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</si>
  <si>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</si>
  <si>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</si>
  <si>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</si>
  <si>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</si>
  <si>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</si>
  <si>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</si>
  <si>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</si>
  <si>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</si>
  <si>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</si>
  <si>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</si>
  <si>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</si>
  <si>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</si>
  <si>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</si>
  <si>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</si>
  <si>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</si>
  <si>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</si>
  <si>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</si>
  <si>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</si>
  <si>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</si>
  <si>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</si>
  <si>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</si>
  <si>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</si>
  <si>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</si>
  <si>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</si>
  <si>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</si>
  <si>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</si>
  <si>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</si>
  <si>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</si>
  <si>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</si>
  <si>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</si>
  <si>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</si>
  <si>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</si>
  <si>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</si>
  <si>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</si>
  <si>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</si>
  <si>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</si>
  <si>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</si>
  <si>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</si>
  <si>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</si>
  <si>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</si>
  <si>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</si>
  <si>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</si>
  <si>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</si>
  <si>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</si>
  <si>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</si>
  <si>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</si>
  <si>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</si>
  <si>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</si>
  <si>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</si>
  <si>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</si>
  <si>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</si>
  <si>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</si>
  <si>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</si>
  <si>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</si>
  <si>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</si>
  <si>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</si>
  <si>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</si>
  <si>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</si>
  <si>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</si>
  <si>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</si>
  <si>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</si>
  <si>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</si>
  <si>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</si>
  <si>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</si>
  <si>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</si>
  <si>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</si>
  <si>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</si>
  <si>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</si>
  <si>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</si>
  <si>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</si>
  <si>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</si>
  <si>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</si>
  <si>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</si>
  <si>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</si>
  <si>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</si>
  <si>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</si>
  <si>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</si>
  <si>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</si>
  <si>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</si>
  <si>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</si>
  <si>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</si>
  <si>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</si>
  <si>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</si>
  <si>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</si>
  <si>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</si>
  <si>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</si>
  <si>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</si>
  <si>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</si>
  <si>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</si>
  <si>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</si>
  <si>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</si>
  <si>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</si>
  <si>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</si>
  <si>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</si>
  <si>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</si>
  <si>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</si>
  <si>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</si>
  <si>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</si>
  <si>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</si>
  <si>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</si>
  <si>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</si>
  <si>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</si>
  <si>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</si>
  <si>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</si>
  <si>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</si>
  <si>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</si>
  <si>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</si>
  <si>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</si>
  <si>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</si>
  <si>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</si>
  <si>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</si>
  <si>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</si>
  <si>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</si>
  <si>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</si>
  <si>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</si>
  <si>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</si>
  <si>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</si>
  <si>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</si>
  <si>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</si>
  <si>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</si>
  <si>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</si>
  <si>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</si>
  <si>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</si>
  <si>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</si>
  <si>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</si>
  <si>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</si>
  <si>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</si>
  <si>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</si>
  <si>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</si>
  <si>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</si>
  <si>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</si>
  <si>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</si>
  <si>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</si>
  <si>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</si>
  <si>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</si>
  <si>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</si>
  <si>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</si>
  <si>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</si>
  <si>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</si>
  <si>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</si>
  <si>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</si>
  <si>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</si>
  <si>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</si>
  <si>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</si>
  <si>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</si>
  <si>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</si>
  <si>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</si>
  <si>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</si>
  <si>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</si>
  <si>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</si>
  <si>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</si>
  <si>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</si>
  <si>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</si>
  <si>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</si>
  <si>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</si>
  <si>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</si>
  <si>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</si>
  <si>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</si>
  <si>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</si>
  <si>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</si>
  <si>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</si>
  <si>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</si>
  <si>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</si>
  <si>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</si>
  <si>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</si>
  <si>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</si>
  <si>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</si>
  <si>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</si>
  <si>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</si>
  <si>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</si>
  <si>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</si>
  <si>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</si>
  <si>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</si>
  <si>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</si>
  <si>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</si>
  <si>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</si>
  <si>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</si>
  <si>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</si>
  <si>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</si>
  <si>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</si>
  <si>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</si>
  <si>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</si>
  <si>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</si>
  <si>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</si>
  <si>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</si>
  <si>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</si>
  <si>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</si>
  <si>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</si>
  <si>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</si>
  <si>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</si>
  <si>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</si>
  <si>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</si>
  <si>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</si>
  <si>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</si>
  <si>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</si>
  <si>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</si>
  <si>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</si>
  <si>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</si>
  <si>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</si>
  <si>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</si>
  <si>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</si>
  <si>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</si>
  <si>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</si>
  <si>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</si>
  <si>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</si>
  <si>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</si>
  <si>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</si>
  <si>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</si>
  <si>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</si>
  <si>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</si>
  <si>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</si>
  <si>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</si>
  <si>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</si>
  <si>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</si>
  <si>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</si>
  <si>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</si>
  <si>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</si>
  <si>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</si>
  <si>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</si>
  <si>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</si>
  <si>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</si>
  <si>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</si>
  <si>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</si>
  <si>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</si>
  <si>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</si>
  <si>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</si>
  <si>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</si>
  <si>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</si>
  <si>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</si>
  <si>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</si>
  <si>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</si>
  <si>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</si>
  <si>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</si>
  <si>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</si>
  <si>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</si>
  <si>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</si>
  <si>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</si>
  <si>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</si>
  <si>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</si>
  <si>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</si>
  <si>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</si>
  <si>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</si>
  <si>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</si>
  <si>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</si>
  <si>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</si>
  <si>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</si>
  <si>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</si>
  <si>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</si>
  <si>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</si>
  <si>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</si>
  <si>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</si>
  <si>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</si>
  <si>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</si>
  <si>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</si>
  <si>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</si>
  <si>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</si>
  <si>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</si>
  <si>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</si>
  <si>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</si>
  <si>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</si>
  <si>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</si>
  <si>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</si>
  <si>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</si>
  <si>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</si>
  <si>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</si>
  <si>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</si>
  <si>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</si>
  <si>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</si>
  <si>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</si>
  <si>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</si>
  <si>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</si>
  <si>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</si>
  <si>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</si>
  <si>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</si>
  <si>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</si>
  <si>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</si>
  <si>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</si>
  <si>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</si>
  <si>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</si>
  <si>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</si>
  <si>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</si>
  <si>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</si>
  <si>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</si>
  <si>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</si>
  <si>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</si>
  <si>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</si>
  <si>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</si>
  <si>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</si>
  <si>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</si>
  <si>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</si>
  <si>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</si>
  <si>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</si>
  <si>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</si>
  <si>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</si>
  <si>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</si>
  <si>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</si>
  <si>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</si>
  <si>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</si>
  <si>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</si>
  <si>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</si>
  <si>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</si>
  <si>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</si>
  <si>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</si>
  <si>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</si>
  <si>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</si>
  <si>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</si>
  <si>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</si>
  <si>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</si>
  <si>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</si>
  <si>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</si>
  <si>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</si>
  <si>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</si>
  <si>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</si>
  <si>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</si>
  <si>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</si>
  <si>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</si>
  <si>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</si>
  <si>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</si>
  <si>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</si>
  <si>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</si>
  <si>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</si>
  <si>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</si>
  <si>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</si>
  <si>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</si>
  <si>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</si>
  <si>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</si>
  <si>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</si>
  <si>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</si>
  <si>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</si>
  <si>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</si>
  <si>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</si>
  <si>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</si>
  <si>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</si>
  <si>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</si>
  <si>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</si>
  <si>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</si>
  <si>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</si>
  <si>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</si>
  <si>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</si>
  <si>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</si>
  <si>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</si>
  <si>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</si>
  <si>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</si>
  <si>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</si>
  <si>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</si>
  <si>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</si>
  <si>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</si>
  <si>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</si>
  <si>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</si>
  <si>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</si>
  <si>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</si>
  <si>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</si>
  <si>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</si>
  <si>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</si>
  <si>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</si>
  <si>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</si>
  <si>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</si>
  <si>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</si>
  <si>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</si>
  <si>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</si>
  <si>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</si>
  <si>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</si>
  <si>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</si>
  <si>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</si>
  <si>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</si>
  <si>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</si>
  <si>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</si>
  <si>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</si>
  <si>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</si>
  <si>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</si>
  <si>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</si>
  <si>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</si>
  <si>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</si>
  <si>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</si>
  <si>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</si>
  <si>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</si>
  <si>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</si>
  <si>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</si>
  <si>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</si>
  <si>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</si>
  <si>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</si>
  <si>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</si>
  <si>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</si>
  <si>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</si>
  <si>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</si>
  <si>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</si>
  <si>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</si>
  <si>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</si>
  <si>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</si>
  <si>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</si>
  <si>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</si>
  <si>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</si>
  <si>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</si>
  <si>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</si>
  <si>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</si>
  <si>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</si>
  <si>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</si>
  <si>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</si>
  <si>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</si>
  <si>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</si>
  <si>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</si>
  <si>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</si>
  <si>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</si>
  <si>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</si>
  <si>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</si>
  <si>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</si>
  <si>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</si>
  <si>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</si>
  <si>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</si>
  <si>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</si>
  <si>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</si>
  <si>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</si>
  <si>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</si>
  <si>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</si>
  <si>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</si>
  <si>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</si>
  <si>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</si>
  <si>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</si>
  <si>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</si>
  <si>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</si>
  <si>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</si>
  <si>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</si>
  <si>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</si>
  <si>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</si>
  <si>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</si>
  <si>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</si>
  <si>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</si>
  <si>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</si>
  <si>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</si>
  <si>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</si>
  <si>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</si>
  <si>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</si>
  <si>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</si>
  <si>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</si>
  <si>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</si>
  <si>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</si>
  <si>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</si>
  <si>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</si>
  <si>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</si>
  <si>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</si>
  <si>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</si>
  <si>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</si>
  <si>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</si>
  <si>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</si>
  <si>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</si>
  <si>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</si>
  <si>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</si>
  <si>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</si>
  <si>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</si>
  <si>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</si>
  <si>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</si>
  <si>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</si>
  <si>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</si>
  <si>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</si>
  <si>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</si>
  <si>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</si>
  <si>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</si>
  <si>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</si>
  <si>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</si>
  <si>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</si>
  <si>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</si>
  <si>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</si>
  <si>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</si>
  <si>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</si>
  <si>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</si>
  <si>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</si>
  <si>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</si>
  <si>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</si>
  <si>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</si>
  <si>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</si>
  <si>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</si>
  <si>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</si>
  <si>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</si>
  <si>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</si>
  <si>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</si>
  <si>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</si>
  <si>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</si>
  <si>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</si>
  <si>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</si>
  <si>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</si>
  <si>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</si>
  <si>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</si>
  <si>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</si>
  <si>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</si>
  <si>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</si>
  <si>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</si>
  <si>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</si>
  <si>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</si>
  <si>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</si>
  <si>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</si>
  <si>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</si>
  <si>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</si>
  <si>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</si>
  <si>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</si>
  <si>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</si>
  <si>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</si>
  <si>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</si>
  <si>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</si>
  <si>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</si>
  <si>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</si>
  <si>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</si>
  <si>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</si>
  <si>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</si>
  <si>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</si>
  <si>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</si>
  <si>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</si>
  <si>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</si>
  <si>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</si>
  <si>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</si>
  <si>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</si>
  <si>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</si>
  <si>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</si>
  <si>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</si>
  <si>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</si>
  <si>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</si>
  <si>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</si>
  <si>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</si>
  <si>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</si>
  <si>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</si>
  <si>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</si>
  <si>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</si>
  <si>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</si>
  <si>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</si>
  <si>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</si>
  <si>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</si>
  <si>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</si>
  <si>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</si>
  <si>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</si>
  <si>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</si>
  <si>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</si>
  <si>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</si>
  <si>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</si>
  <si>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</si>
  <si>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</si>
  <si>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</si>
  <si>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</si>
  <si>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</si>
  <si>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</si>
  <si>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</si>
  <si>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</si>
  <si>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</si>
  <si>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</si>
  <si>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</si>
  <si>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</si>
  <si>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</si>
  <si>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</si>
  <si>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</si>
  <si>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</si>
  <si>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</si>
  <si>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</si>
  <si>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</si>
  <si>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</si>
  <si>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</si>
  <si>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</si>
  <si>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</si>
  <si>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</si>
  <si>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</si>
  <si>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</si>
  <si>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</si>
  <si>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</si>
  <si>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</si>
  <si>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</si>
  <si>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</si>
  <si>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</si>
  <si>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</si>
  <si>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</si>
  <si>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</si>
  <si>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</si>
  <si>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</si>
  <si>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</si>
  <si>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</si>
  <si>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</si>
  <si>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</si>
  <si>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</si>
  <si>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</si>
  <si>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</si>
  <si>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</si>
  <si>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</si>
  <si>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</si>
  <si>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</si>
  <si>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</si>
  <si>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</si>
  <si>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</si>
  <si>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</si>
  <si>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</si>
  <si>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</si>
  <si>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</si>
  <si>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</si>
  <si>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</si>
  <si>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</si>
  <si>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</si>
  <si>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</si>
  <si>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</si>
  <si>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</si>
  <si>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</si>
  <si>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</si>
  <si>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</si>
  <si>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</si>
  <si>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</si>
  <si>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</si>
  <si>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</si>
  <si>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</si>
  <si>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</si>
  <si>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</si>
  <si>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</si>
  <si>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</si>
  <si>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</si>
  <si>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</si>
  <si>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</si>
  <si>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</si>
  <si>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</si>
  <si>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</si>
  <si>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</si>
  <si>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</si>
  <si>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</si>
  <si>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</si>
  <si>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</si>
  <si>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</si>
  <si>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</si>
  <si>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</si>
  <si>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</si>
  <si>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</si>
  <si>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</si>
  <si>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</si>
  <si>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</si>
  <si>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</si>
  <si>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</si>
  <si>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</si>
  <si>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</si>
  <si>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</si>
  <si>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</si>
  <si>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</si>
  <si>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</si>
  <si>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</si>
  <si>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</si>
  <si>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</si>
  <si>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</si>
  <si>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</si>
  <si>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</si>
  <si>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</si>
  <si>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</si>
  <si>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</si>
  <si>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</si>
  <si>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</si>
  <si>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</si>
  <si>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</si>
  <si>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</si>
  <si>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</si>
  <si>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</si>
  <si>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</si>
  <si>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</si>
  <si>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</si>
  <si>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</si>
  <si>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</si>
  <si>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</si>
  <si>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</si>
  <si>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</si>
  <si>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</si>
  <si>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</si>
  <si>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</si>
  <si>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</si>
  <si>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</si>
  <si>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</si>
  <si>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</si>
  <si>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</si>
  <si>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</si>
  <si>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</si>
  <si>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</si>
  <si>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</si>
  <si>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</si>
  <si>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</si>
  <si>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</si>
  <si>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</si>
  <si>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</si>
  <si>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</si>
  <si>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</si>
  <si>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</si>
  <si>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</si>
  <si>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</si>
  <si>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</si>
  <si>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</si>
  <si>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</si>
  <si>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</si>
  <si>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</si>
  <si>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</si>
  <si>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</si>
  <si>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</si>
  <si>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</si>
  <si>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</si>
  <si>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</si>
  <si>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</si>
  <si>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</si>
  <si>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</si>
  <si>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</si>
  <si>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</si>
  <si>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</si>
  <si>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</si>
  <si>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</si>
  <si>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</si>
  <si>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</si>
  <si>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</si>
  <si>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</si>
  <si>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</si>
  <si>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</si>
  <si>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</si>
  <si>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</si>
  <si>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</si>
  <si>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</si>
  <si>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</si>
  <si>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</si>
  <si>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</si>
  <si>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</si>
  <si>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</si>
  <si>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</si>
  <si>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</si>
  <si>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</si>
  <si>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</si>
  <si>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</si>
  <si>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</si>
  <si>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</si>
  <si>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</si>
  <si>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</si>
  <si>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</si>
  <si>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</si>
  <si>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</si>
  <si>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</si>
  <si>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</si>
  <si>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</si>
  <si>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</si>
  <si>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</si>
  <si>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</si>
  <si>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</si>
  <si>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</si>
  <si>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</si>
  <si>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</si>
  <si>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</si>
  <si>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</si>
  <si>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</si>
  <si>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</si>
  <si>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</si>
  <si>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</si>
  <si>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</si>
  <si>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</si>
  <si>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</si>
  <si>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</si>
  <si>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</si>
  <si>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</si>
  <si>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</si>
  <si>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</si>
  <si>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</si>
  <si>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</si>
  <si>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</si>
  <si>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</si>
  <si>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</si>
  <si>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</si>
  <si>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</si>
  <si>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</si>
  <si>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</si>
  <si>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</si>
  <si>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</si>
  <si>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</si>
  <si>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</si>
  <si>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</si>
  <si>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</si>
  <si>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</si>
  <si>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</si>
  <si>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</si>
  <si>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</si>
  <si>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</si>
  <si>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</si>
  <si>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</si>
  <si>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</si>
  <si>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</si>
  <si>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</si>
  <si>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</si>
  <si>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</si>
  <si>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</si>
  <si>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</si>
  <si>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</si>
  <si>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</si>
  <si>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</si>
  <si>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</si>
  <si>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</si>
  <si>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</si>
  <si>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</si>
  <si>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</si>
  <si>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</si>
  <si>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</si>
  <si>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</si>
  <si>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</si>
  <si>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</si>
  <si>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</si>
  <si>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</si>
  <si>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</si>
  <si>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</si>
  <si>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</si>
  <si>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</si>
  <si>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</si>
  <si>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</si>
  <si>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</si>
  <si>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</si>
  <si>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</si>
  <si>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</si>
  <si>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</si>
  <si>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</si>
  <si>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</si>
  <si>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</si>
  <si>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</si>
  <si>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</si>
  <si>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</si>
  <si>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</si>
  <si>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</si>
  <si>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</si>
  <si>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</si>
  <si>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</si>
  <si>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</si>
  <si>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</si>
  <si>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</si>
  <si>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</si>
  <si>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</si>
  <si>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</si>
  <si>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</si>
  <si>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</si>
  <si>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</si>
  <si>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</si>
  <si>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</si>
  <si>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</si>
  <si>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</si>
  <si>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</si>
  <si>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</si>
  <si>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</si>
  <si>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</si>
  <si>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</si>
  <si>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</si>
  <si>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</si>
  <si>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</si>
  <si>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</si>
  <si>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</si>
  <si>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</si>
  <si>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</si>
  <si>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</si>
  <si>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</si>
  <si>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</si>
  <si>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</si>
  <si>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</si>
  <si>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</si>
  <si>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</si>
  <si>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</si>
  <si>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</si>
  <si>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</si>
  <si>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</si>
  <si>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</si>
  <si>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</si>
  <si>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</si>
  <si>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</si>
  <si>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</si>
  <si>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</si>
  <si>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</si>
  <si>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</si>
  <si>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</si>
  <si>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</si>
  <si>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</si>
  <si>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</si>
  <si>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</si>
  <si>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</si>
  <si>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</si>
  <si>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</si>
  <si>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</si>
  <si>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</si>
  <si>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</si>
  <si>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</si>
  <si>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</si>
  <si>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</si>
  <si>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</si>
  <si>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</si>
  <si>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</si>
  <si>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</si>
  <si>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</si>
  <si>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</si>
  <si>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</si>
  <si>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</si>
  <si>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</si>
  <si>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</si>
  <si>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</si>
  <si>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</si>
  <si>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</si>
  <si>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</si>
  <si>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</si>
  <si>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</si>
  <si>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</si>
  <si>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</si>
  <si>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</si>
  <si>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</si>
  <si>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</si>
  <si>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</si>
  <si>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</si>
  <si>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</si>
  <si>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</si>
  <si>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</si>
  <si>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</si>
  <si>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</si>
  <si>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</si>
  <si>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</si>
  <si>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</si>
  <si>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</si>
  <si>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</si>
  <si>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</si>
  <si>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</si>
  <si>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</si>
  <si>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</si>
  <si>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</si>
  <si>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</si>
  <si>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</si>
  <si>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</si>
  <si>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</si>
  <si>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</si>
  <si>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</si>
  <si>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</si>
  <si>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</si>
  <si>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</si>
  <si>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</si>
  <si>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</si>
  <si>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</si>
  <si>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</si>
  <si>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</si>
  <si>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</si>
  <si>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</si>
  <si>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</si>
  <si>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</si>
  <si>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</si>
  <si>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</si>
  <si>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</si>
  <si>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</si>
  <si>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</si>
  <si>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</si>
  <si>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</si>
  <si>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</si>
  <si>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</si>
  <si>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</si>
  <si>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</si>
  <si>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</si>
  <si>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</si>
  <si>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</si>
  <si>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</si>
  <si>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</si>
  <si>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</si>
  <si>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</si>
  <si>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</si>
  <si>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</si>
  <si>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</si>
  <si>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</si>
  <si>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</si>
  <si>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</si>
  <si>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</si>
  <si>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</si>
  <si>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</si>
  <si>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</si>
  <si>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</si>
  <si>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</si>
  <si>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</si>
  <si>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</si>
  <si>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</si>
  <si>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</si>
  <si>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</si>
  <si>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</si>
  <si>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</si>
  <si>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</si>
  <si>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</si>
  <si>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</si>
  <si>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</si>
  <si>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</si>
  <si>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</si>
  <si>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</si>
  <si>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</si>
  <si>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</si>
  <si>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</si>
  <si>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</si>
  <si>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</si>
  <si>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</si>
  <si>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</si>
  <si>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</si>
  <si>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</si>
  <si>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</si>
  <si>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</si>
  <si>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</si>
  <si>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</si>
  <si>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</si>
  <si>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</si>
  <si>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</si>
  <si>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</si>
  <si>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</si>
  <si>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</si>
  <si>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</si>
  <si>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</si>
  <si>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</si>
  <si>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</si>
  <si>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</si>
  <si>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</si>
  <si>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</si>
  <si>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</si>
  <si>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</si>
  <si>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</si>
  <si>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</si>
  <si>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</si>
  <si>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</si>
  <si>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</si>
  <si>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</si>
  <si>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</si>
  <si>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</si>
  <si>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</si>
  <si>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</si>
  <si>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</si>
  <si>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</si>
  <si>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</si>
  <si>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</si>
  <si>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</si>
  <si>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</si>
  <si>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</si>
  <si>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</si>
  <si>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</si>
  <si>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</si>
  <si>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</si>
  <si>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</si>
  <si>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</si>
  <si>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</si>
  <si>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</si>
  <si>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</si>
  <si>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</si>
  <si>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</si>
  <si>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</si>
  <si>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</si>
  <si>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</si>
  <si>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</si>
  <si>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</si>
  <si>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</si>
  <si>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</si>
  <si>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</si>
  <si>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</si>
  <si>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</si>
  <si>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</si>
  <si>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</si>
  <si>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</si>
  <si>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</si>
  <si>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</si>
  <si>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</si>
  <si>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</si>
  <si>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</si>
  <si>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</si>
  <si>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</si>
  <si>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</si>
  <si>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</si>
  <si>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</si>
  <si>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</si>
  <si>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</si>
  <si>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</si>
  <si>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</si>
  <si>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</si>
  <si>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</si>
  <si>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</si>
  <si>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</si>
  <si>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</si>
  <si>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</si>
  <si>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</si>
  <si>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</si>
  <si>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</si>
  <si>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</si>
  <si>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</si>
  <si>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</si>
  <si>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</si>
  <si>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</si>
  <si>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</si>
  <si>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</si>
  <si>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</si>
  <si>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</si>
  <si>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</si>
  <si>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</si>
  <si>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</si>
  <si>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</si>
  <si>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</si>
  <si>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</si>
  <si>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</si>
  <si>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</si>
  <si>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</si>
  <si>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</si>
  <si>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</si>
  <si>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</si>
  <si>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</si>
  <si>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</si>
  <si>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</si>
  <si>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</si>
  <si>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</si>
  <si>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</si>
  <si>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</si>
  <si>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</si>
  <si>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</si>
  <si>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</si>
  <si>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</si>
  <si>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</si>
  <si>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</si>
  <si>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</si>
  <si>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</si>
  <si>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</si>
  <si>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</si>
  <si>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</si>
  <si>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</si>
  <si>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</si>
  <si>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</si>
  <si>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</si>
  <si>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</si>
  <si>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</si>
  <si>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</si>
  <si>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</si>
  <si>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</si>
  <si>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</si>
  <si>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</si>
  <si>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</si>
  <si>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</si>
  <si>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</si>
  <si>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</si>
  <si>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</si>
  <si>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</si>
  <si>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</si>
  <si>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</si>
  <si>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</si>
  <si>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</si>
  <si>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</si>
  <si>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</si>
  <si>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</si>
  <si>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</si>
  <si>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</si>
  <si>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</si>
  <si>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</si>
  <si>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</si>
  <si>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</si>
  <si>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</si>
  <si>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</si>
  <si>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</si>
  <si>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</si>
  <si>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</si>
  <si>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</si>
  <si>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</si>
  <si>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</si>
  <si>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</si>
  <si>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</si>
  <si>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</si>
  <si>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</si>
  <si>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</si>
  <si>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</si>
  <si>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</si>
  <si>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</si>
  <si>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</si>
  <si>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</si>
  <si>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</si>
  <si>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</si>
  <si>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</si>
  <si>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</si>
  <si>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</si>
  <si>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</si>
  <si>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</si>
  <si>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</si>
  <si>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</si>
  <si>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</si>
  <si>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</si>
  <si>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</si>
  <si>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</si>
  <si>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</si>
  <si>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</si>
  <si>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</si>
  <si>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</si>
  <si>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</si>
  <si>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</si>
  <si>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</si>
  <si>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</si>
  <si>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</si>
  <si>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</si>
  <si>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</si>
  <si>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</si>
  <si>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</si>
  <si>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</si>
  <si>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</si>
  <si>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</si>
  <si>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</si>
  <si>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</si>
  <si>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</si>
  <si>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</si>
  <si>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</si>
  <si>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</si>
  <si>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</si>
  <si>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</si>
  <si>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</si>
  <si>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</si>
  <si>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</si>
  <si>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</si>
  <si>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</si>
  <si>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</si>
  <si>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</si>
  <si>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</si>
  <si>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</si>
  <si>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</si>
  <si>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</si>
  <si>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</si>
  <si>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</si>
  <si>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</si>
  <si>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</si>
  <si>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</si>
  <si>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</si>
  <si>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</si>
  <si>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</si>
  <si>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</si>
  <si>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</si>
  <si>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</si>
  <si>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</si>
  <si>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</si>
  <si>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</si>
  <si>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</si>
  <si>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</si>
  <si>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</si>
  <si>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</si>
  <si>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</si>
  <si>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</si>
  <si>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</si>
  <si>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</si>
  <si>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</si>
  <si>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</si>
  <si>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</si>
  <si>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</si>
  <si>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</si>
  <si>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</si>
  <si>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</si>
  <si>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</si>
  <si>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</si>
  <si>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</si>
  <si>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</si>
  <si>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</si>
  <si>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</si>
  <si>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</si>
  <si>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</si>
  <si>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</si>
  <si>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</si>
  <si>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</si>
  <si>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</si>
  <si>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</si>
  <si>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</si>
  <si>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</si>
  <si>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</si>
  <si>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</si>
  <si>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</si>
  <si>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</si>
  <si>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</si>
  <si>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</si>
  <si>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</si>
  <si>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</si>
  <si>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</si>
  <si>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</si>
  <si>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</si>
  <si>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</si>
  <si>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</si>
  <si>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</si>
  <si>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</si>
  <si>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</si>
  <si>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</si>
  <si>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</si>
  <si>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</si>
  <si>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</si>
  <si>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</si>
  <si>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</si>
  <si>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</si>
  <si>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</si>
  <si>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</si>
  <si>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</si>
  <si>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</si>
  <si>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</si>
  <si>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</si>
  <si>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</si>
  <si>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</si>
  <si>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</si>
  <si>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</si>
  <si>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</si>
  <si>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</si>
  <si>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</si>
  <si>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</si>
  <si>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</si>
  <si>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</si>
  <si>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</si>
  <si>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</si>
  <si>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</si>
  <si>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</si>
  <si>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</si>
  <si>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</si>
  <si>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</si>
  <si>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</si>
  <si>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</si>
  <si>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</si>
  <si>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</si>
  <si>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</si>
  <si>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</si>
  <si>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</si>
  <si>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</si>
  <si>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</si>
  <si>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</si>
  <si>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</si>
  <si>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</si>
  <si>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</si>
  <si>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</si>
  <si>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</si>
  <si>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</si>
  <si>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</si>
  <si>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</si>
  <si>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</si>
  <si>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</si>
  <si>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</si>
  <si>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</si>
  <si>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</si>
  <si>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</si>
  <si>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</si>
  <si>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</si>
  <si>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</si>
  <si>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</si>
  <si>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</si>
  <si>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</si>
  <si>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</si>
  <si>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</si>
  <si>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</si>
  <si>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</si>
  <si>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</si>
  <si>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</si>
  <si>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</si>
  <si>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</si>
  <si>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</si>
  <si>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</si>
  <si>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</si>
  <si>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</si>
  <si>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</si>
  <si>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</si>
  <si>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</si>
  <si>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</si>
  <si>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</si>
  <si>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</si>
  <si>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</si>
  <si>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</si>
  <si>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</si>
  <si>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</si>
  <si>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</si>
  <si>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</si>
  <si>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</si>
  <si>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</si>
  <si>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</si>
  <si>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</si>
  <si>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</si>
  <si>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</si>
  <si>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</si>
  <si>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</si>
  <si>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</si>
  <si>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</si>
  <si>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</si>
  <si>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</si>
  <si>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</si>
  <si>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</si>
  <si>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</si>
  <si>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</si>
  <si>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</si>
  <si>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</si>
  <si>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</si>
  <si>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</si>
  <si>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</si>
  <si>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</si>
  <si>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</si>
  <si>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</si>
  <si>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</si>
  <si>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</si>
  <si>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</si>
  <si>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</si>
  <si>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</si>
  <si>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</si>
  <si>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</si>
  <si>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</si>
  <si>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</si>
  <si>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</si>
  <si>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</si>
  <si>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</si>
  <si>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</si>
  <si>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</si>
  <si>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</si>
  <si>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</si>
  <si>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</si>
  <si>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</si>
  <si>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</si>
  <si>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</si>
  <si>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</si>
  <si>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</si>
  <si>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</si>
  <si>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</si>
  <si>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</si>
  <si>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</si>
  <si>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</si>
  <si>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</si>
  <si>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</si>
  <si>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</si>
  <si>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</si>
  <si>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</si>
  <si>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</si>
  <si>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</si>
  <si>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</si>
  <si>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</si>
  <si>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</si>
  <si>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</si>
  <si>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</si>
  <si>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</si>
  <si>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</si>
  <si>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</si>
  <si>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</si>
  <si>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</si>
  <si>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</si>
  <si>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</si>
  <si>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</si>
  <si>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</si>
  <si>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</si>
  <si>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</si>
  <si>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</si>
  <si>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</si>
  <si>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</si>
  <si>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</si>
  <si>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</si>
  <si>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</si>
  <si>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</si>
  <si>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</si>
  <si>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</si>
  <si>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</si>
  <si>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</si>
  <si>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</si>
  <si>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</si>
  <si>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</si>
  <si>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</si>
  <si>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</si>
  <si>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</si>
  <si>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</si>
  <si>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</si>
  <si>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</si>
  <si>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</si>
  <si>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</si>
  <si>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</si>
  <si>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</si>
  <si>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</si>
  <si>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</si>
  <si>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</si>
  <si>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</si>
  <si>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</si>
  <si>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</si>
  <si>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</si>
  <si>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</si>
  <si>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</si>
  <si>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</si>
  <si>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</si>
  <si>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</si>
  <si>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</si>
  <si>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</si>
  <si>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</si>
  <si>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</si>
  <si>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</si>
  <si>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</si>
  <si>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</si>
  <si>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</si>
  <si>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</si>
  <si>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</si>
  <si>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</si>
  <si>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</si>
  <si>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</si>
  <si>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</si>
  <si>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</si>
  <si>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</si>
  <si>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</si>
  <si>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</si>
  <si>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</si>
  <si>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</si>
  <si>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</si>
  <si>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</si>
  <si>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</si>
  <si>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</si>
  <si>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</si>
  <si>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</si>
  <si>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</si>
  <si>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</si>
  <si>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</si>
  <si>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</si>
  <si>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</si>
  <si>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</si>
  <si>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</si>
  <si>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</si>
  <si>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</si>
  <si>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</si>
  <si>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</si>
  <si>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</si>
  <si>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</si>
  <si>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</si>
  <si>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</si>
  <si>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</si>
  <si>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</si>
  <si>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</si>
  <si>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</si>
  <si>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</si>
  <si>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</si>
  <si>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</si>
  <si>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</si>
  <si>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</si>
  <si>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</si>
  <si>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</si>
  <si>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</si>
  <si>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</si>
  <si>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</si>
  <si>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</si>
  <si>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</si>
  <si>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</si>
  <si>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</si>
  <si>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</si>
  <si>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</si>
  <si>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</si>
  <si>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</si>
  <si>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</si>
  <si>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</si>
  <si>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</si>
  <si>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</si>
  <si>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</si>
  <si>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</si>
  <si>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</si>
  <si>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</si>
  <si>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</si>
  <si>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</si>
  <si>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</si>
  <si>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</si>
  <si>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</si>
  <si>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</si>
  <si>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</si>
  <si>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</si>
  <si>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</si>
  <si>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</si>
  <si>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</si>
  <si>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</si>
  <si>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</si>
  <si>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</si>
  <si>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</si>
  <si>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</si>
  <si>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</si>
  <si>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</si>
  <si>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</si>
  <si>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</si>
  <si>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</si>
  <si>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</si>
  <si>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</si>
  <si>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</si>
  <si>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</si>
  <si>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</si>
  <si>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</si>
  <si>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</si>
  <si>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</si>
  <si>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</si>
  <si>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</si>
  <si>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</si>
  <si>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</si>
  <si>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</si>
  <si>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</si>
  <si>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</si>
  <si>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</si>
  <si>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</si>
  <si>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</si>
  <si>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</si>
  <si>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</si>
  <si>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</si>
  <si>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</si>
  <si>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</si>
  <si>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</si>
  <si>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</si>
  <si>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</si>
  <si>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</si>
  <si>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</si>
  <si>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</si>
  <si>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</si>
  <si>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</si>
  <si>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</si>
  <si>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</si>
  <si>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</si>
  <si>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</si>
  <si>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</si>
  <si>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</si>
  <si>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</si>
  <si>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</si>
  <si>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</si>
  <si>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</si>
  <si>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</si>
  <si>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</si>
  <si>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</si>
  <si>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</si>
  <si>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</si>
  <si>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</si>
  <si>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</si>
  <si>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</si>
  <si>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</si>
  <si>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</si>
  <si>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</si>
  <si>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</si>
  <si>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</si>
  <si>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</si>
  <si>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</si>
  <si>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</si>
  <si>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</si>
  <si>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</si>
  <si>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</si>
  <si>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</si>
  <si>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</si>
  <si>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</si>
  <si>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</si>
  <si>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</si>
  <si>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</si>
  <si>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</si>
  <si>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</si>
  <si>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</si>
  <si>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</si>
  <si>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</si>
  <si>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</si>
  <si>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</si>
  <si>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</si>
  <si>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</si>
  <si>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</si>
  <si>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</si>
  <si>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</si>
  <si>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</si>
  <si>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</si>
  <si>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</si>
  <si>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</si>
  <si>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</si>
  <si>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</si>
  <si>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</si>
  <si>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</si>
  <si>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</si>
  <si>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</si>
  <si>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</si>
  <si>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</si>
  <si>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</si>
  <si>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</si>
  <si>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</si>
  <si>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</si>
  <si>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</si>
  <si>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</si>
  <si>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</si>
  <si>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</si>
  <si>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</si>
  <si>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</si>
  <si>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</si>
  <si>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</si>
  <si>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</si>
  <si>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</si>
  <si>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</si>
  <si>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</si>
  <si>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</si>
  <si>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</si>
  <si>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</si>
  <si>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</si>
  <si>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</si>
  <si>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</si>
  <si>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</si>
  <si>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</si>
  <si>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</si>
  <si>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</si>
  <si>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</si>
  <si>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</si>
  <si>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</si>
  <si>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</si>
  <si>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</si>
  <si>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</si>
  <si>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</si>
  <si>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</si>
  <si>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</si>
  <si>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</si>
  <si>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</si>
  <si>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</si>
  <si>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</si>
  <si>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</si>
  <si>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</si>
  <si>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</si>
  <si>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</si>
  <si>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</si>
  <si>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</si>
  <si>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</si>
  <si>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</si>
  <si>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</si>
  <si>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</si>
  <si>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</si>
  <si>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</si>
  <si>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</si>
  <si>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</si>
  <si>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</si>
  <si>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</si>
  <si>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</si>
  <si>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</si>
  <si>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</si>
  <si>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</si>
  <si>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</si>
  <si>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</si>
  <si>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</si>
  <si>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</si>
  <si>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</si>
  <si>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</si>
  <si>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</si>
  <si>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</si>
  <si>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</si>
  <si>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</si>
  <si>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</si>
  <si>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</si>
  <si>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</si>
  <si>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</si>
  <si>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</si>
  <si>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</si>
  <si>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</si>
  <si>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</si>
  <si>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</si>
  <si>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</si>
  <si>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</si>
  <si>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</si>
  <si>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</si>
  <si>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</si>
  <si>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</si>
  <si>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</si>
  <si>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</si>
  <si>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</si>
  <si>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</si>
  <si>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</si>
  <si>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</si>
  <si>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</si>
  <si>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</si>
  <si>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</si>
  <si>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</si>
  <si>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</si>
  <si>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</si>
  <si>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</si>
  <si>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</si>
  <si>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</si>
  <si>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</si>
  <si>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</si>
  <si>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</si>
  <si>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</si>
  <si>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</si>
  <si>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</si>
  <si>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</si>
  <si>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</si>
  <si>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</si>
  <si>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</si>
  <si>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</si>
  <si>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</si>
  <si>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</si>
  <si>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</si>
  <si>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</si>
  <si>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</si>
  <si>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</si>
  <si>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</si>
  <si>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</si>
  <si>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</si>
  <si>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</si>
  <si>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</si>
  <si>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</si>
  <si>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</si>
  <si>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</si>
  <si>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</si>
  <si>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</si>
  <si>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</si>
  <si>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</si>
  <si>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</si>
  <si>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</si>
  <si>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</si>
  <si>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</si>
  <si>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</si>
  <si>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</si>
  <si>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</si>
  <si>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</si>
  <si>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</si>
  <si>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</si>
  <si>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</si>
  <si>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</si>
  <si>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</si>
  <si>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</si>
  <si>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</si>
  <si>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</si>
  <si>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</si>
  <si>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</si>
  <si>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</si>
  <si>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</si>
  <si>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</si>
  <si>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</si>
  <si>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</si>
  <si>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</si>
  <si>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</si>
  <si>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</si>
  <si>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</si>
  <si>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</si>
  <si>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</si>
  <si>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</si>
  <si>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</si>
  <si>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</si>
  <si>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</si>
  <si>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</si>
  <si>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</si>
  <si>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</si>
  <si>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</si>
  <si>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</si>
  <si>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</si>
  <si>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</si>
  <si>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</si>
  <si>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</si>
  <si>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</si>
  <si>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</si>
  <si>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</si>
  <si>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</si>
  <si>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</si>
  <si>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</si>
  <si>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</si>
  <si>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</si>
  <si>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</si>
  <si>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</si>
  <si>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</si>
  <si>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</si>
  <si>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</si>
  <si>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</si>
  <si>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</si>
  <si>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</si>
  <si>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</si>
  <si>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</si>
  <si>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</si>
  <si>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</si>
  <si>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</si>
  <si>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</si>
  <si>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</si>
  <si>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</si>
  <si>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</si>
  <si>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</si>
  <si>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</si>
  <si>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</si>
  <si>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</si>
  <si>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</si>
  <si>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</si>
  <si>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</si>
  <si>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</si>
  <si>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</si>
  <si>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</si>
  <si>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</si>
  <si>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</si>
  <si>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</si>
  <si>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</si>
  <si>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</si>
  <si>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</si>
  <si>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</si>
  <si>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</si>
  <si>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</si>
  <si>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</si>
  <si>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</si>
  <si>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</si>
  <si>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</si>
  <si>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</si>
  <si>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</si>
  <si>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</si>
  <si>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</si>
  <si>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</si>
  <si>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</si>
  <si>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</si>
  <si>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</si>
  <si>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</si>
  <si>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</si>
  <si>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</si>
  <si>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</si>
  <si>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</si>
  <si>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</si>
  <si>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</si>
  <si>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</si>
  <si>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</si>
  <si>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</si>
  <si>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</si>
  <si>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</si>
  <si>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</si>
  <si>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</si>
  <si>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</si>
  <si>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</si>
  <si>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</si>
  <si>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</si>
  <si>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</si>
  <si>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</si>
  <si>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</si>
  <si>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</si>
  <si>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</si>
  <si>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</si>
  <si>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</si>
  <si>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</si>
  <si>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</si>
  <si>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</si>
  <si>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</si>
  <si>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</si>
  <si>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</si>
  <si>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</si>
  <si>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</si>
  <si>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</si>
  <si>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</si>
  <si>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</si>
  <si>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</si>
  <si>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</si>
  <si>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</si>
  <si>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</si>
  <si>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</si>
  <si>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</si>
  <si>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</si>
  <si>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</si>
  <si>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</si>
  <si>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</si>
  <si>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</si>
  <si>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</si>
  <si>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</si>
  <si>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</si>
  <si>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</si>
  <si>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</si>
  <si>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</si>
  <si>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</si>
  <si>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</si>
  <si>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</si>
  <si>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</si>
  <si>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</si>
  <si>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</si>
  <si>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</si>
  <si>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</si>
  <si>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</si>
  <si>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</si>
  <si>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</si>
  <si>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</si>
  <si>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</si>
  <si>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</si>
  <si>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</si>
  <si>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</si>
  <si>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</si>
  <si>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</si>
  <si>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</si>
  <si>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</si>
  <si>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</si>
  <si>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</si>
  <si>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</si>
  <si>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</si>
  <si>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</si>
  <si>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</si>
  <si>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</si>
  <si>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</si>
  <si>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</si>
  <si>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</si>
  <si>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</si>
  <si>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</si>
  <si>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</si>
  <si>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</si>
  <si>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</si>
  <si>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</si>
  <si>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</si>
  <si>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</si>
  <si>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</si>
  <si>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</si>
  <si>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</si>
  <si>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</si>
  <si>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</si>
  <si>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</si>
  <si>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</si>
  <si>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</si>
  <si>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</si>
  <si>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</si>
  <si>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</si>
  <si>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</si>
  <si>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</si>
  <si>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</si>
  <si>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</si>
  <si>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</si>
  <si>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</si>
  <si>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</si>
  <si>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</si>
  <si>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</si>
  <si>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</si>
  <si>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</si>
  <si>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</si>
  <si>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</si>
  <si>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</si>
  <si>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</si>
  <si>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</si>
  <si>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</si>
  <si>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</si>
  <si>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</si>
  <si>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</si>
  <si>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</si>
  <si>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</si>
  <si>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</si>
  <si>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</si>
  <si>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</si>
  <si>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</si>
  <si>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</si>
  <si>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</si>
  <si>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</si>
  <si>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</si>
  <si>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</si>
  <si>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</si>
  <si>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</si>
  <si>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</si>
  <si>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</si>
  <si>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</si>
  <si>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</si>
  <si>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</si>
  <si>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</si>
  <si>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</si>
  <si>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</si>
  <si>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</si>
  <si>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</si>
  <si>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</si>
  <si>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</si>
  <si>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</si>
  <si>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</si>
  <si>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</si>
  <si>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</si>
  <si>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</si>
  <si>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</si>
  <si>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</si>
  <si>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</si>
  <si>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</si>
  <si>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</si>
  <si>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</si>
  <si>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</si>
  <si>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</si>
  <si>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</si>
  <si>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</si>
  <si>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</si>
  <si>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</si>
  <si>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</si>
  <si>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</si>
  <si>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</si>
  <si>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</si>
  <si>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</si>
  <si>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</si>
  <si>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</si>
  <si>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</si>
  <si>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</si>
  <si>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</si>
  <si>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</si>
  <si>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</si>
  <si>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</si>
  <si>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</si>
  <si>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</si>
  <si>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</si>
  <si>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</si>
  <si>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</si>
  <si>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</si>
  <si>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</si>
  <si>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</si>
  <si>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</si>
  <si>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</si>
  <si>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</si>
  <si>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</si>
  <si>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</si>
  <si>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</si>
  <si>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</si>
  <si>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</si>
  <si>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</si>
  <si>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</si>
  <si>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</si>
  <si>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</si>
  <si>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</si>
  <si>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</si>
  <si>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</si>
  <si>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</si>
  <si>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</si>
  <si>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</si>
  <si>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</si>
  <si>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</si>
  <si>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</si>
  <si>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</si>
  <si>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</si>
  <si>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</si>
  <si>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</si>
  <si>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</si>
  <si>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</si>
  <si>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</si>
  <si>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</si>
  <si>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</si>
  <si>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</si>
  <si>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</si>
  <si>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</si>
  <si>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</si>
  <si>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</si>
  <si>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</si>
  <si>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</si>
  <si>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</si>
  <si>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</si>
  <si>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</si>
  <si>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</si>
  <si>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</si>
  <si>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</si>
  <si>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</si>
  <si>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</si>
  <si>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</si>
  <si>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</si>
  <si>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</si>
  <si>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</si>
  <si>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</si>
  <si>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</si>
  <si>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</si>
  <si>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</si>
  <si>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</si>
  <si>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</si>
  <si>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</si>
  <si>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</si>
  <si>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</si>
  <si>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</si>
  <si>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</si>
  <si>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</si>
  <si>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</si>
  <si>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</si>
  <si>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</si>
  <si>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</si>
  <si>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</si>
  <si>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</si>
  <si>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</si>
  <si>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</si>
  <si>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</si>
  <si>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</si>
  <si>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</si>
  <si>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</si>
  <si>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</si>
  <si>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</si>
  <si>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</si>
  <si>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</si>
  <si>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</si>
  <si>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</si>
  <si>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</si>
  <si>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</si>
  <si>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</si>
  <si>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</si>
  <si>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</si>
  <si>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</si>
  <si>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</si>
  <si>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</si>
  <si>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</si>
  <si>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</si>
  <si>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</si>
  <si>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</si>
  <si>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</si>
  <si>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</si>
  <si>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</si>
  <si>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</si>
  <si>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</si>
  <si>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</si>
  <si>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</si>
  <si>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</si>
  <si>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</si>
  <si>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</si>
  <si>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</si>
  <si>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</si>
  <si>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</si>
  <si>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</si>
  <si>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</si>
  <si>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</si>
  <si>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</si>
  <si>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</si>
  <si>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</si>
  <si>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</si>
  <si>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</si>
  <si>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</si>
  <si>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</si>
  <si>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</si>
  <si>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</si>
  <si>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</si>
  <si>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</si>
  <si>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</si>
  <si>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</si>
  <si>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</si>
  <si>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</si>
  <si>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</si>
  <si>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</si>
  <si>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</si>
  <si>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</si>
  <si>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</si>
  <si>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</si>
  <si>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</si>
  <si>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</si>
  <si>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</si>
  <si>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</si>
  <si>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</si>
  <si>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</si>
  <si>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</si>
  <si>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</si>
  <si>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</si>
  <si>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</si>
  <si>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</si>
  <si>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</si>
  <si>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</si>
  <si>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</si>
  <si>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</si>
  <si>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</si>
  <si>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</si>
  <si>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</si>
  <si>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</si>
  <si>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</si>
  <si>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</si>
  <si>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</si>
  <si>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</si>
  <si>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</si>
  <si>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</si>
  <si>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</si>
  <si>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</si>
  <si>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</si>
  <si>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</si>
  <si>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</si>
  <si>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</si>
  <si>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</si>
  <si>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</si>
  <si>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</si>
  <si>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</si>
  <si>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</si>
  <si>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</si>
  <si>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</si>
  <si>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</si>
  <si>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</si>
  <si>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</si>
  <si>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</si>
  <si>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</si>
  <si>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</si>
  <si>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</si>
  <si>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</si>
  <si>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</si>
  <si>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</si>
  <si>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</si>
  <si>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</si>
  <si>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</si>
  <si>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</si>
  <si>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</si>
  <si>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</si>
  <si>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</si>
  <si>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</si>
  <si>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</si>
  <si>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</si>
  <si>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</si>
  <si>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</si>
  <si>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</si>
  <si>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</si>
  <si>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</si>
  <si>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</si>
  <si>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</si>
  <si>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</si>
  <si>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</si>
  <si>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</si>
  <si>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</si>
  <si>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</si>
  <si>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</si>
  <si>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</si>
  <si>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</si>
  <si>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</si>
  <si>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</si>
  <si>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</si>
  <si>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</si>
  <si>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</si>
  <si>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</si>
  <si>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</si>
  <si>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</si>
  <si>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</si>
  <si>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</si>
  <si>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</si>
  <si>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</si>
  <si>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</si>
  <si>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</si>
  <si>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</si>
  <si>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</si>
  <si>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</si>
  <si>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</si>
  <si>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</si>
  <si>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</si>
  <si>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</si>
  <si>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</si>
  <si>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</si>
  <si>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</si>
  <si>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</si>
  <si>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</si>
  <si>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</si>
  <si>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</si>
  <si>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</si>
  <si>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</si>
  <si>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</si>
  <si>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</si>
  <si>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</si>
  <si>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</si>
  <si>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</si>
  <si>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</si>
  <si>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</si>
  <si>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</si>
  <si>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</si>
  <si>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</si>
  <si>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</si>
  <si>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</si>
  <si>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</si>
  <si>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</si>
  <si>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</si>
  <si>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</si>
  <si>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</si>
  <si>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</si>
  <si>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</si>
  <si>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</si>
  <si>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</si>
  <si>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</si>
  <si>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</si>
  <si>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</si>
  <si>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</si>
  <si>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</si>
  <si>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</si>
  <si>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</si>
  <si>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</si>
  <si>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</si>
  <si>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</si>
  <si>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</si>
  <si>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</si>
  <si>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</si>
  <si>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</si>
  <si>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</si>
  <si>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</si>
  <si>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</si>
  <si>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</si>
  <si>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</si>
  <si>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</si>
  <si>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</si>
  <si>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</si>
  <si>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</si>
  <si>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</si>
  <si>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</si>
  <si>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</si>
  <si>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</si>
  <si>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</si>
  <si>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</si>
  <si>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</si>
  <si>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</si>
  <si>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</si>
  <si>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</si>
  <si>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</si>
  <si>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</si>
  <si>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</si>
  <si>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</si>
  <si>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</si>
  <si>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</si>
  <si>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</si>
  <si>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</si>
  <si>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</si>
  <si>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</si>
  <si>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</si>
  <si>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</si>
  <si>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</si>
  <si>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</si>
  <si>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</si>
  <si>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</si>
  <si>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</si>
  <si>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</si>
  <si>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</si>
  <si>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</si>
  <si>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</si>
  <si>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</si>
  <si>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</si>
  <si>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</si>
  <si>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</si>
  <si>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</si>
  <si>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</si>
  <si>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</si>
  <si>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</si>
  <si>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</si>
  <si>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</si>
  <si>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</si>
  <si>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</si>
  <si>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</si>
  <si>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</si>
  <si>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</si>
  <si>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</si>
  <si>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</si>
  <si>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</si>
  <si>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</si>
  <si>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</si>
  <si>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</si>
  <si>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</si>
  <si>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</si>
  <si>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</si>
  <si>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</si>
  <si>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</si>
  <si>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</si>
  <si>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</si>
  <si>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</si>
  <si>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</si>
  <si>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</si>
  <si>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</si>
  <si>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</si>
  <si>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</si>
  <si>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</si>
  <si>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</si>
  <si>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</si>
  <si>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</si>
  <si>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</si>
  <si>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</si>
  <si>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</si>
  <si>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</si>
  <si>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</si>
  <si>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</si>
  <si>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</si>
  <si>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</si>
  <si>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</si>
  <si>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</si>
  <si>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</si>
  <si>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</si>
  <si>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</si>
  <si>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</si>
  <si>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</si>
  <si>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</si>
  <si>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</si>
  <si>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</si>
  <si>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</si>
  <si>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</si>
  <si>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</si>
  <si>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</si>
  <si>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</si>
  <si>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</si>
  <si>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</si>
  <si>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</si>
  <si>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</si>
  <si>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</si>
  <si>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</si>
  <si>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</si>
  <si>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</si>
  <si>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</si>
  <si>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</si>
  <si>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</si>
  <si>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</si>
  <si>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</si>
  <si>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</si>
  <si>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</si>
  <si>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</si>
  <si>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</si>
  <si>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</si>
  <si>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</si>
  <si>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</si>
  <si>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</si>
  <si>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</si>
  <si>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</si>
  <si>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</si>
  <si>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</si>
  <si>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</si>
  <si>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</si>
  <si>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</si>
  <si>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</si>
  <si>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</si>
  <si>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</si>
  <si>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</si>
  <si>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</si>
  <si>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</si>
  <si>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</si>
  <si>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</si>
  <si>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</si>
  <si>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</si>
  <si>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</si>
  <si>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</si>
  <si>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</si>
  <si>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</si>
  <si>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</si>
  <si>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</si>
  <si>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</si>
  <si>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</si>
  <si>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</si>
  <si>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</si>
  <si>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</si>
  <si>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</si>
  <si>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</si>
  <si>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</si>
  <si>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</si>
  <si>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</si>
  <si>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</si>
  <si>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</si>
  <si>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</si>
  <si>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</si>
  <si>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</si>
  <si>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</si>
  <si>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</si>
  <si>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</si>
  <si>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</si>
  <si>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</si>
  <si>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</si>
  <si>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</si>
  <si>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</si>
  <si>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</si>
  <si>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</si>
  <si>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</si>
  <si>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</si>
  <si>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</si>
  <si>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</si>
  <si>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</si>
  <si>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</si>
  <si>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</si>
  <si>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</si>
  <si>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</si>
  <si>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</si>
  <si>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</si>
  <si>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</si>
  <si>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</si>
  <si>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</si>
  <si>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</si>
  <si>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</si>
  <si>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</si>
  <si>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</si>
  <si>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</si>
  <si>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</si>
  <si>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</si>
  <si>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</si>
  <si>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</si>
  <si>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</si>
  <si>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</si>
  <si>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</si>
  <si>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</si>
  <si>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</si>
  <si>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</si>
  <si>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</si>
  <si>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</si>
  <si>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</si>
  <si>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</si>
  <si>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</si>
  <si>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</si>
  <si>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</si>
  <si>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</si>
  <si>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</si>
  <si>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</si>
  <si>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</si>
  <si>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</si>
  <si>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</si>
  <si>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</si>
  <si>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</si>
  <si>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</si>
  <si>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</si>
  <si>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</si>
  <si>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</si>
  <si>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</si>
  <si>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</si>
  <si>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</si>
  <si>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</si>
  <si>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</si>
  <si>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</si>
  <si>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</si>
  <si>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</si>
  <si>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</si>
  <si>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</si>
  <si>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</si>
  <si>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</si>
  <si>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</si>
  <si>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</si>
  <si>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</si>
  <si>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</si>
  <si>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</si>
  <si>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</si>
  <si>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</si>
  <si>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</si>
  <si>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</si>
  <si>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</si>
  <si>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</si>
  <si>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</si>
  <si>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</si>
  <si>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</si>
  <si>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</si>
  <si>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</si>
  <si>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</si>
  <si>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</si>
  <si>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</si>
  <si>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</si>
  <si>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</si>
  <si>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</si>
  <si>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</si>
  <si>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</si>
  <si>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</si>
  <si>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</si>
  <si>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</si>
  <si>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</si>
  <si>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</si>
  <si>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</si>
  <si>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</si>
  <si>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</si>
  <si>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</si>
  <si>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</si>
  <si>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</si>
  <si>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</si>
  <si>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</si>
  <si>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</si>
  <si>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</si>
  <si>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</si>
  <si>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</si>
  <si>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</si>
  <si>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</si>
  <si>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</si>
  <si>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</si>
  <si>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</si>
  <si>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</si>
  <si>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</si>
  <si>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</si>
  <si>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</si>
  <si>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</si>
  <si>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</si>
  <si>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</si>
  <si>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</si>
  <si>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</si>
  <si>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</si>
  <si>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</si>
  <si>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</si>
  <si>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</si>
  <si>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</si>
  <si>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</si>
  <si>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</si>
  <si>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</si>
  <si>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</si>
  <si>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</si>
  <si>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</si>
  <si>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</si>
  <si>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</si>
  <si>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</si>
  <si>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</si>
  <si>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</si>
  <si>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</si>
  <si>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</si>
  <si>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</si>
  <si>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</si>
  <si>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</si>
  <si>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</si>
  <si>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</si>
  <si>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</si>
  <si>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</si>
  <si>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</si>
  <si>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</si>
  <si>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</si>
  <si>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</si>
  <si>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</si>
  <si>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</si>
  <si>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</si>
  <si>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</si>
  <si>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</si>
  <si>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</si>
  <si>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</si>
  <si>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</si>
  <si>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</si>
  <si>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</si>
  <si>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</si>
  <si>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</si>
  <si>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</si>
  <si>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</si>
  <si>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</si>
  <si>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</si>
  <si>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</si>
  <si>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</si>
  <si>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</si>
  <si>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</si>
  <si>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</si>
  <si>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</si>
  <si>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</si>
  <si>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</si>
  <si>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</si>
  <si>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</si>
  <si>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</si>
  <si>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</si>
  <si>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</si>
  <si>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</si>
  <si>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</si>
  <si>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</si>
  <si>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</si>
  <si>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</si>
  <si>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</si>
  <si>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</si>
  <si>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</si>
  <si>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</si>
  <si>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</si>
  <si>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</si>
  <si>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</si>
  <si>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</si>
  <si>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</si>
  <si>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</si>
  <si>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</si>
  <si>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</si>
  <si>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</si>
  <si>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</si>
  <si>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</si>
  <si>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</si>
  <si>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</si>
  <si>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</si>
  <si>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</si>
  <si>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</si>
  <si>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</si>
  <si>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</si>
  <si>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</si>
  <si>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</si>
  <si>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</si>
  <si>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</si>
  <si>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</si>
  <si>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</si>
  <si>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</si>
  <si>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</si>
  <si>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</si>
  <si>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</si>
  <si>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</si>
  <si>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</si>
  <si>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</si>
  <si>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</si>
  <si>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</si>
  <si>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</si>
  <si>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</si>
  <si>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</si>
  <si>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</si>
  <si>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</si>
  <si>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</si>
  <si>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</si>
  <si>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</si>
  <si>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</si>
  <si>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</si>
  <si>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</si>
  <si>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</si>
  <si>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</si>
  <si>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</si>
  <si>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</si>
  <si>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</si>
  <si>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</si>
  <si>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</si>
  <si>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</si>
  <si>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</si>
  <si>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</si>
  <si>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</si>
  <si>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</si>
  <si>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</si>
  <si>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</si>
  <si>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</si>
  <si>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</si>
  <si>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</si>
  <si>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</si>
  <si>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</si>
  <si>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</si>
  <si>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</si>
  <si>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</si>
  <si>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</si>
  <si>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</si>
  <si>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</si>
  <si>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</si>
  <si>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</si>
  <si>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</si>
  <si>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</si>
  <si>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</si>
  <si>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</si>
  <si>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</si>
  <si>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</si>
  <si>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</si>
  <si>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</si>
  <si>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</si>
  <si>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</si>
  <si>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</si>
  <si>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</si>
  <si>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</si>
  <si>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</si>
  <si>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</si>
  <si>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</si>
  <si>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</si>
  <si>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</si>
  <si>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</si>
  <si>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</si>
  <si>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</si>
  <si>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</si>
  <si>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</si>
  <si>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</si>
  <si>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</si>
  <si>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</si>
  <si>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</si>
  <si>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</si>
  <si>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</si>
  <si>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</si>
  <si>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</si>
  <si>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</si>
  <si>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</si>
  <si>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</si>
  <si>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</si>
  <si>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</si>
  <si>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</si>
  <si>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</si>
  <si>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</si>
  <si>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</si>
  <si>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</si>
  <si>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</si>
  <si>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</si>
  <si>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</si>
  <si>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</si>
  <si>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</si>
  <si>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</si>
  <si>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</si>
  <si>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</si>
  <si>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</si>
  <si>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</si>
  <si>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</si>
  <si>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</si>
  <si>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</si>
  <si>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</si>
  <si>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</si>
  <si>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</si>
  <si>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</si>
  <si>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</si>
  <si>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</si>
  <si>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</si>
  <si>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</si>
  <si>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</si>
  <si>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</si>
  <si>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</si>
  <si>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</si>
  <si>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</si>
  <si>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</si>
  <si>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</si>
  <si>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</si>
  <si>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</si>
  <si>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</si>
  <si>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</si>
  <si>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</si>
  <si>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</si>
  <si>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</si>
  <si>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</si>
  <si>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</si>
  <si>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</si>
  <si>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</si>
  <si>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</si>
  <si>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</si>
  <si>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</si>
  <si>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</si>
  <si>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</si>
  <si>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</si>
  <si>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</si>
  <si>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</si>
  <si>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</si>
  <si>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</si>
  <si>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</si>
  <si>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</si>
  <si>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</si>
  <si>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</si>
  <si>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</si>
  <si>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</si>
  <si>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</si>
  <si>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</si>
  <si>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</si>
  <si>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</si>
  <si>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</si>
  <si>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</si>
  <si>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</si>
  <si>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</si>
  <si>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</si>
  <si>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</si>
  <si>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</si>
  <si>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</si>
  <si>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</si>
  <si>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</si>
  <si>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</si>
  <si>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</si>
  <si>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</si>
  <si>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</si>
  <si>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</si>
  <si>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</si>
  <si>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</si>
  <si>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</si>
  <si>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</si>
  <si>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</si>
  <si>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</si>
  <si>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</si>
  <si>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</si>
  <si>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</si>
  <si>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</si>
  <si>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</si>
  <si>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</si>
  <si>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</si>
  <si>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</si>
  <si>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</si>
  <si>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</si>
  <si>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</si>
  <si>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</si>
  <si>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</si>
  <si>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</si>
  <si>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</si>
  <si>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</si>
  <si>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</si>
  <si>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</si>
  <si>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</si>
  <si>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</si>
  <si>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</si>
  <si>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</si>
  <si>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</si>
  <si>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</si>
  <si>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</si>
  <si>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</si>
  <si>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</si>
  <si>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</si>
  <si>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</si>
  <si>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</si>
  <si>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</si>
  <si>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</si>
  <si>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</si>
  <si>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</si>
  <si>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</si>
  <si>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</si>
  <si>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</si>
  <si>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</si>
  <si>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</si>
  <si>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</si>
  <si>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</si>
  <si>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</si>
  <si>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</si>
  <si>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</si>
  <si>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</si>
  <si>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</si>
  <si>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</si>
  <si>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</si>
  <si>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</si>
  <si>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</si>
  <si>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</si>
  <si>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</si>
  <si>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</si>
  <si>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</si>
  <si>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</si>
  <si>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</si>
  <si>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</si>
  <si>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</si>
  <si>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</si>
  <si>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</si>
  <si>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</si>
  <si>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</si>
  <si>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</si>
  <si>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</si>
  <si>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</si>
  <si>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</si>
  <si>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</si>
  <si>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</si>
  <si>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</si>
  <si>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</si>
  <si>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</si>
  <si>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</si>
  <si>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</si>
  <si>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</si>
  <si>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</si>
  <si>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</si>
  <si>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</si>
  <si>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</si>
  <si>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</si>
  <si>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</si>
  <si>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</si>
  <si>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</si>
  <si>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</si>
  <si>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</si>
  <si>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</si>
  <si>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</si>
  <si>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</si>
  <si>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</si>
  <si>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</si>
  <si>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</si>
  <si>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</si>
  <si>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</si>
  <si>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</si>
  <si>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</si>
  <si>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</si>
  <si>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</si>
  <si>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</si>
  <si>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</si>
  <si>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</si>
  <si>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</si>
  <si>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</si>
  <si>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</si>
  <si>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</si>
  <si>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</si>
  <si>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</si>
  <si>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</si>
  <si>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</si>
  <si>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</si>
  <si>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</si>
  <si>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</si>
  <si>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</si>
  <si>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</si>
  <si>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</si>
  <si>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</si>
  <si>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</si>
  <si>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</si>
  <si>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</si>
  <si>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</si>
  <si>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</si>
  <si>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</si>
  <si>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</si>
  <si>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</si>
  <si>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</si>
  <si>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</si>
  <si>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</si>
  <si>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</si>
  <si>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</si>
  <si>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</si>
  <si>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</si>
  <si>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</si>
  <si>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</si>
  <si>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</si>
  <si>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</si>
  <si>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</si>
  <si>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</si>
  <si>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</si>
  <si>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</si>
  <si>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</si>
  <si>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</si>
  <si>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</si>
  <si>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</si>
  <si>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</si>
  <si>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</si>
  <si>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</si>
  <si>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</si>
  <si>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</si>
  <si>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</si>
  <si>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</si>
  <si>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</si>
  <si>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</si>
  <si>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</si>
  <si>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</si>
  <si>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</si>
  <si>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</si>
  <si>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</si>
  <si>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</si>
  <si>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</si>
  <si>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</si>
  <si>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</si>
  <si>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</si>
  <si>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</si>
  <si>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</si>
  <si>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</si>
  <si>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</si>
  <si>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</si>
  <si>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</si>
  <si>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</si>
  <si>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</si>
  <si>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</si>
  <si>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</si>
  <si>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</si>
  <si>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</si>
  <si>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</si>
  <si>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</si>
  <si>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</si>
  <si>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</si>
  <si>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</si>
  <si>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</si>
  <si>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</si>
  <si>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</si>
  <si>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</si>
  <si>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</si>
  <si>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</si>
  <si>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</si>
  <si>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</si>
  <si>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</si>
  <si>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</si>
  <si>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</si>
  <si>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</si>
  <si>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</si>
  <si>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</si>
  <si>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</si>
  <si>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</si>
  <si>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</si>
  <si>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</si>
  <si>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</si>
  <si>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</si>
  <si>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</si>
  <si>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</si>
  <si>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</si>
  <si>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</si>
  <si>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</si>
  <si>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</si>
  <si>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</si>
  <si>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</si>
  <si>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</si>
  <si>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</si>
  <si>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</si>
  <si>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</si>
  <si>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</si>
  <si>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</si>
  <si>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</si>
  <si>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</si>
  <si>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</si>
  <si>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</si>
  <si>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</si>
  <si>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</si>
  <si>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</si>
  <si>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</si>
  <si>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</si>
  <si>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</si>
  <si>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</si>
  <si>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</si>
  <si>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</si>
  <si>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</si>
  <si>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</si>
  <si>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</si>
  <si>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</si>
  <si>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</si>
  <si>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</si>
  <si>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</si>
  <si>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</si>
  <si>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</si>
  <si>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</si>
  <si>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</si>
  <si>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</si>
  <si>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</si>
  <si>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</si>
  <si>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</si>
  <si>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</si>
  <si>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</si>
  <si>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</si>
  <si>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</si>
  <si>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</si>
  <si>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</si>
  <si>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</si>
  <si>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</si>
  <si>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</si>
  <si>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</si>
  <si>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</si>
  <si>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</si>
  <si>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</si>
  <si>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</si>
  <si>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</si>
  <si>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</si>
  <si>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</si>
  <si>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</si>
  <si>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</si>
  <si>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</si>
  <si>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</si>
  <si>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</si>
  <si>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</si>
  <si>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</si>
  <si>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</si>
  <si>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</si>
  <si>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</si>
  <si>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</si>
  <si>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</si>
  <si>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</si>
  <si>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</si>
  <si>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</si>
  <si>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</si>
  <si>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</si>
  <si>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</si>
  <si>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</si>
  <si>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</si>
  <si>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</si>
  <si>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</si>
  <si>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</si>
  <si>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</si>
  <si>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</si>
  <si>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</si>
  <si>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</si>
  <si>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</si>
  <si>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</si>
  <si>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</si>
  <si>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</si>
  <si>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</si>
  <si>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</si>
  <si>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</si>
  <si>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</si>
  <si>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</si>
  <si>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</si>
  <si>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</si>
  <si>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</si>
  <si>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</si>
  <si>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</si>
  <si>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</si>
  <si>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</si>
  <si>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</si>
  <si>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</si>
  <si>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</si>
  <si>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</si>
  <si>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</si>
  <si>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</si>
  <si>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</si>
  <si>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</si>
  <si>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</si>
  <si>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</si>
  <si>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</si>
  <si>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</si>
  <si>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</si>
  <si>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</si>
  <si>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</si>
  <si>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</si>
  <si>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</si>
  <si>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</si>
  <si>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</si>
  <si>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</si>
  <si>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</si>
  <si>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</si>
  <si>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</si>
  <si>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</si>
  <si>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</si>
  <si>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</si>
  <si>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</si>
  <si>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</si>
  <si>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</si>
  <si>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</si>
  <si>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</si>
  <si>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</si>
  <si>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</si>
  <si>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</si>
  <si>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</si>
  <si>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</si>
  <si>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</si>
  <si>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</si>
  <si>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</si>
  <si>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</si>
  <si>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</si>
  <si>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</si>
  <si>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</si>
  <si>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</si>
  <si>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</si>
  <si>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</si>
  <si>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</si>
  <si>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</si>
  <si>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</si>
  <si>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</si>
  <si>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</si>
  <si>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</si>
  <si>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</si>
  <si>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</si>
  <si>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</si>
  <si>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</si>
  <si>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</si>
  <si>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</si>
  <si>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</si>
  <si>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</si>
  <si>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</si>
  <si>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</si>
  <si>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</si>
  <si>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</si>
  <si>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</si>
  <si>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</si>
  <si>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</si>
  <si>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</si>
  <si>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</si>
  <si>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</si>
  <si>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</si>
  <si>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</si>
  <si>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</si>
  <si>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</si>
  <si>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</si>
  <si>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</si>
  <si>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</si>
  <si>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</si>
  <si>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</si>
  <si>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</si>
  <si>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</si>
  <si>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</si>
  <si>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</si>
  <si>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</si>
  <si>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</si>
  <si>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</si>
  <si>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</si>
  <si>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</si>
  <si>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</si>
  <si>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</si>
  <si>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</si>
  <si>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</si>
  <si>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</si>
  <si>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</si>
  <si>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</si>
  <si>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</si>
  <si>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</si>
  <si>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</si>
  <si>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</si>
  <si>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</si>
  <si>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</si>
  <si>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</si>
  <si>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</si>
  <si>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</si>
  <si>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</si>
  <si>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</si>
  <si>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</si>
  <si>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</si>
  <si>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</si>
  <si>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</si>
  <si>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</si>
  <si>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</si>
  <si>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</si>
  <si>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</si>
  <si>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</si>
  <si>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</si>
  <si>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</si>
  <si>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</si>
  <si>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</si>
  <si>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</si>
  <si>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</si>
  <si>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</si>
  <si>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</si>
  <si>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</si>
  <si>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</si>
  <si>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</si>
  <si>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</si>
  <si>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</si>
  <si>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</si>
  <si>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</si>
  <si>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</si>
  <si>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</si>
  <si>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</si>
  <si>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</si>
  <si>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</si>
  <si>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</si>
  <si>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</si>
  <si>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</si>
  <si>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</si>
  <si>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</si>
  <si>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</si>
  <si>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</si>
  <si>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</si>
  <si>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</si>
  <si>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</si>
  <si>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</si>
  <si>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</si>
  <si>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</si>
  <si>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</si>
  <si>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</si>
  <si>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</si>
  <si>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</si>
  <si>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</si>
  <si>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</si>
  <si>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</si>
  <si>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</si>
  <si>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</si>
  <si>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</si>
  <si>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</si>
  <si>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</si>
  <si>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</si>
  <si>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</si>
  <si>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</si>
  <si>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</si>
  <si>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</si>
  <si>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</si>
  <si>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</si>
  <si>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</si>
  <si>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</si>
  <si>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</si>
  <si>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</si>
  <si>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</si>
  <si>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</si>
  <si>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</si>
  <si>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</si>
  <si>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</si>
  <si>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</si>
  <si>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</si>
  <si>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</si>
  <si>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</si>
  <si>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</si>
  <si>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</si>
  <si>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</si>
  <si>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</si>
  <si>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</si>
  <si>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</si>
  <si>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</si>
  <si>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</si>
  <si>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</si>
  <si>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</si>
  <si>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</si>
  <si>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</si>
  <si>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</si>
  <si>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</si>
  <si>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</si>
  <si>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</si>
  <si>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</si>
  <si>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</si>
  <si>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</si>
  <si>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</si>
  <si>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</si>
  <si>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</si>
  <si>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</si>
  <si>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</si>
  <si>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</si>
  <si>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</si>
  <si>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</si>
  <si>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</si>
  <si>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</si>
  <si>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</si>
  <si>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</si>
  <si>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</si>
  <si>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</si>
  <si>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</si>
  <si>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</si>
  <si>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</si>
  <si>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</si>
  <si>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</si>
  <si>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</si>
  <si>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</si>
  <si>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</si>
  <si>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</si>
  <si>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</si>
  <si>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</si>
  <si>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</si>
  <si>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</si>
  <si>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</si>
  <si>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</si>
  <si>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</si>
  <si>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</si>
  <si>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</si>
  <si>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</si>
  <si>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</si>
  <si>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</si>
  <si>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</si>
  <si>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</si>
  <si>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</si>
  <si>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</si>
  <si>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</si>
  <si>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</si>
  <si>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</si>
  <si>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</si>
  <si>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</si>
  <si>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</si>
  <si>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</si>
  <si>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</si>
  <si>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</si>
  <si>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</si>
  <si>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</si>
  <si>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</si>
  <si>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</si>
  <si>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</si>
  <si>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</si>
  <si>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</si>
  <si>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</si>
  <si>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</si>
  <si>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</si>
  <si>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</si>
  <si>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</si>
  <si>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</si>
  <si>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</si>
  <si>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</si>
  <si>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</si>
  <si>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</si>
  <si>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</si>
  <si>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</si>
  <si>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</si>
  <si>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</si>
  <si>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</si>
  <si>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</si>
  <si>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</si>
  <si>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</si>
  <si>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</si>
  <si>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</si>
  <si>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</si>
  <si>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</si>
  <si>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</si>
  <si>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</si>
  <si>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</si>
  <si>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</si>
  <si>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</si>
  <si>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</si>
  <si>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</si>
  <si>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</si>
  <si>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</si>
  <si>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</si>
  <si>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</si>
  <si>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</si>
  <si>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</si>
  <si>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</si>
  <si>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</si>
  <si>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</si>
  <si>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</si>
  <si>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</si>
  <si>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</si>
  <si>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</si>
  <si>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</si>
  <si>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</si>
  <si>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</si>
  <si>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</si>
  <si>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</si>
  <si>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</si>
  <si>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</si>
  <si>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</si>
  <si>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</si>
  <si>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</si>
  <si>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</si>
  <si>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</si>
  <si>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</si>
  <si>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</si>
  <si>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</si>
  <si>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</si>
  <si>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</si>
  <si>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</si>
  <si>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</si>
  <si>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</si>
  <si>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</si>
  <si>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</si>
  <si>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</si>
  <si>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</si>
  <si>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</si>
  <si>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</si>
  <si>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</si>
  <si>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</si>
  <si>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</si>
  <si>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</si>
  <si>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</si>
  <si>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</si>
  <si>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</si>
  <si>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</si>
  <si>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</si>
  <si>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</si>
  <si>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</si>
  <si>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</si>
  <si>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</si>
  <si>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</si>
  <si>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</si>
  <si>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</si>
  <si>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</si>
  <si>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</si>
  <si>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</si>
  <si>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</si>
  <si>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</si>
  <si>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</si>
  <si>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</si>
  <si>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</si>
  <si>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</si>
  <si>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</si>
  <si>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</si>
  <si>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</si>
  <si>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</si>
  <si>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</si>
  <si>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</si>
  <si>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</si>
  <si>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</si>
  <si>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</si>
  <si>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</si>
  <si>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</si>
  <si>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</si>
  <si>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</si>
  <si>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</si>
  <si>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</si>
  <si>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</si>
  <si>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</si>
  <si>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</si>
  <si>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</si>
  <si>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</si>
  <si>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</si>
  <si>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</si>
  <si>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</si>
  <si>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</si>
  <si>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</si>
  <si>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</si>
  <si>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</si>
  <si>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</si>
  <si>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</si>
  <si>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</si>
  <si>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</si>
  <si>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</si>
  <si>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</si>
  <si>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</si>
  <si>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</si>
  <si>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</si>
  <si>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</si>
  <si>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</si>
  <si>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</si>
  <si>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</si>
  <si>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</si>
  <si>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</si>
  <si>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</si>
  <si>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</si>
  <si>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</si>
  <si>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</si>
  <si>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</si>
  <si>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</si>
  <si>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</si>
  <si>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</si>
  <si>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</si>
  <si>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</si>
  <si>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</si>
  <si>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</si>
  <si>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</si>
  <si>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</si>
  <si>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</si>
  <si>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</si>
  <si>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</si>
  <si>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</si>
  <si>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</si>
  <si>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</si>
  <si>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</si>
  <si>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</si>
  <si>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</si>
  <si>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</si>
  <si>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</si>
  <si>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</si>
  <si>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</si>
  <si>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</si>
  <si>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</si>
  <si>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</si>
  <si>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</si>
  <si>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</si>
  <si>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</si>
  <si>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</si>
  <si>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</si>
  <si>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</si>
  <si>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</si>
  <si>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</si>
  <si>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</si>
  <si>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</si>
  <si>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</si>
  <si>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</si>
  <si>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</si>
  <si>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</si>
  <si>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</si>
  <si>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</si>
  <si>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</si>
  <si>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</si>
  <si>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</si>
  <si>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</si>
  <si>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</si>
  <si>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</si>
  <si>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</si>
  <si>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</si>
  <si>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</si>
  <si>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</si>
  <si>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</si>
  <si>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</si>
  <si>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</si>
  <si>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</si>
  <si>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</si>
  <si>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</si>
  <si>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</si>
  <si>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</si>
  <si>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</si>
  <si>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</si>
  <si>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</si>
  <si>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</si>
  <si>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</si>
  <si>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</si>
  <si>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</si>
  <si>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</si>
  <si>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</si>
  <si>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</si>
  <si>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</si>
  <si>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</si>
  <si>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</si>
  <si>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</si>
  <si>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</si>
  <si>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</si>
  <si>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</si>
  <si>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</si>
  <si>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</si>
  <si>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</si>
  <si>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</si>
  <si>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</si>
  <si>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</si>
  <si>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</si>
  <si>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</si>
  <si>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</si>
  <si>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</si>
  <si>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</si>
  <si>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</si>
  <si>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</si>
  <si>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</si>
  <si>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</si>
  <si>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</si>
  <si>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</si>
  <si>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</si>
  <si>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</si>
  <si>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</si>
  <si>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</si>
  <si>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</si>
  <si>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</si>
  <si>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</si>
  <si>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</si>
  <si>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</si>
  <si>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</si>
  <si>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</si>
  <si>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</si>
  <si>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</si>
  <si>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</si>
  <si>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</si>
  <si>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</si>
  <si>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</si>
  <si>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</si>
  <si>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</si>
  <si>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</si>
  <si>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</si>
  <si>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</si>
  <si>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</si>
  <si>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</si>
  <si>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</si>
  <si>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</si>
  <si>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</si>
  <si>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</si>
  <si>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</si>
  <si>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</si>
  <si>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</si>
  <si>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</si>
  <si>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</si>
  <si>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</si>
  <si>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</si>
  <si>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</si>
  <si>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</si>
  <si>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</si>
  <si>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</si>
  <si>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</si>
  <si>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</si>
  <si>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</si>
  <si>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</si>
  <si>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</si>
  <si>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</si>
  <si>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</si>
  <si>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</si>
  <si>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</si>
  <si>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</si>
  <si>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</si>
  <si>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</si>
  <si>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</si>
  <si>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</si>
  <si>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</si>
  <si>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</si>
  <si>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</si>
  <si>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</si>
  <si>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</si>
  <si>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</si>
  <si>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</si>
  <si>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</si>
  <si>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</si>
  <si>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</si>
  <si>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</si>
  <si>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</si>
  <si>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</si>
  <si>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</si>
  <si>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</si>
  <si>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</si>
  <si>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</si>
  <si>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</si>
  <si>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</si>
  <si>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</si>
  <si>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</si>
  <si>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</si>
  <si>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</si>
  <si>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</si>
  <si>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</si>
  <si>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</si>
  <si>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</si>
  <si>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</si>
  <si>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</si>
  <si>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</si>
  <si>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</si>
  <si>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</si>
  <si>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</si>
  <si>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</si>
  <si>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</si>
  <si>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</si>
  <si>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</si>
  <si>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</si>
  <si>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</si>
  <si>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</si>
  <si>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</si>
  <si>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</si>
  <si>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</si>
  <si>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</si>
  <si>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</si>
  <si>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</si>
  <si>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</si>
  <si>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</si>
  <si>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</si>
  <si>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</si>
  <si>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</si>
  <si>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</si>
  <si>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</si>
  <si>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</si>
  <si>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</si>
  <si>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</si>
  <si>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</si>
  <si>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</si>
  <si>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</si>
  <si>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</si>
  <si>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</si>
  <si>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</si>
  <si>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</si>
  <si>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</si>
  <si>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</si>
  <si>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</si>
  <si>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</si>
  <si>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</si>
  <si>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</si>
  <si>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</si>
  <si>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</si>
  <si>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</si>
  <si>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</si>
  <si>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</si>
  <si>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</si>
  <si>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</si>
  <si>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</si>
  <si>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</si>
  <si>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</si>
  <si>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</si>
  <si>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</si>
  <si>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</si>
  <si>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</si>
  <si>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</si>
  <si>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</si>
  <si>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</si>
  <si>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</si>
  <si>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</si>
  <si>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</si>
  <si>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</si>
  <si>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</si>
  <si>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</si>
  <si>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</si>
  <si>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</si>
  <si>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</si>
  <si>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</si>
  <si>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</si>
  <si>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</si>
  <si>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</si>
  <si>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</si>
  <si>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</si>
  <si>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</si>
  <si>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</si>
  <si>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</si>
  <si>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</si>
  <si>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</si>
  <si>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</si>
  <si>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</si>
  <si>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</si>
  <si>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</si>
  <si>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</si>
  <si>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</si>
  <si>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</si>
  <si>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</si>
  <si>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</si>
  <si>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</si>
  <si>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</si>
  <si>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</si>
  <si>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</si>
  <si>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</si>
  <si>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</si>
  <si>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</si>
  <si>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</si>
  <si>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</si>
  <si>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</si>
  <si>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</si>
  <si>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</si>
  <si>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</si>
  <si>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</si>
  <si>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</si>
  <si>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</si>
  <si>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</si>
  <si>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</si>
  <si>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</si>
  <si>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</si>
  <si>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</si>
  <si>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</si>
  <si>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</si>
  <si>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</si>
  <si>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</si>
  <si>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</si>
  <si>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</si>
  <si>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</si>
  <si>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</si>
  <si>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</si>
  <si>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</si>
  <si>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</si>
  <si>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</si>
  <si>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</si>
  <si>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</si>
  <si>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</si>
  <si>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</si>
  <si>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</si>
  <si>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</si>
  <si>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</si>
  <si>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</si>
  <si>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</si>
  <si>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</si>
  <si>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</si>
  <si>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</si>
  <si>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</si>
  <si>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</si>
  <si>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</si>
  <si>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</si>
  <si>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</si>
  <si>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</si>
  <si>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</si>
  <si>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</si>
  <si>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</si>
  <si>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</si>
  <si>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</si>
  <si>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</si>
  <si>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</si>
  <si>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</si>
  <si>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</si>
  <si>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</si>
  <si>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</si>
  <si>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</si>
  <si>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</si>
  <si>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</si>
  <si>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</si>
  <si>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</si>
  <si>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</si>
  <si>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</si>
  <si>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</si>
  <si>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</si>
  <si>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</si>
  <si>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</si>
  <si>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</si>
  <si>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</si>
  <si>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</si>
  <si>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</si>
  <si>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</si>
  <si>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</si>
  <si>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</si>
  <si>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</si>
  <si>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</si>
  <si>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</si>
  <si>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</si>
  <si>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</si>
  <si>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</si>
  <si>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</si>
  <si>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</si>
  <si>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</si>
  <si>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</si>
  <si>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</si>
  <si>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</si>
  <si>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</si>
  <si>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</si>
  <si>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</si>
  <si>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</si>
  <si>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</si>
  <si>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</si>
  <si>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</si>
  <si>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</si>
  <si>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</si>
  <si>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</si>
  <si>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</si>
  <si>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</si>
  <si>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</si>
  <si>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</si>
  <si>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</si>
  <si>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</si>
  <si>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</si>
  <si>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</si>
  <si>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</si>
  <si>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</si>
  <si>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</si>
  <si>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</si>
  <si>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</si>
  <si>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</si>
  <si>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</si>
  <si>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</si>
  <si>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</si>
  <si>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</si>
  <si>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</si>
  <si>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</si>
  <si>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</si>
  <si>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</si>
  <si>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</si>
  <si>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</si>
  <si>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</si>
  <si>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</si>
  <si>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</si>
  <si>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</si>
  <si>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</si>
  <si>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</si>
  <si>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</si>
  <si>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</si>
  <si>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</si>
  <si>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</si>
  <si>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</si>
  <si>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</si>
  <si>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</si>
  <si>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</si>
  <si>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</si>
  <si>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</si>
  <si>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</si>
  <si>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</si>
  <si>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</si>
  <si>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</si>
  <si>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</si>
  <si>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</si>
  <si>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</si>
  <si>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</si>
  <si>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</si>
  <si>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</si>
  <si>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</si>
  <si>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</si>
  <si>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</si>
  <si>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</si>
  <si>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</si>
  <si>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</si>
  <si>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</si>
  <si>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</si>
  <si>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</si>
  <si>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</si>
  <si>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</si>
  <si>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</si>
  <si>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</si>
  <si>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</si>
  <si>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</si>
  <si>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</si>
  <si>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</si>
  <si>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</si>
  <si>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</si>
  <si>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</si>
  <si>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</si>
  <si>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</si>
  <si>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</si>
  <si>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</si>
  <si>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</si>
  <si>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</si>
  <si>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</si>
  <si>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</si>
  <si>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</si>
  <si>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</si>
  <si>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</si>
  <si>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</si>
  <si>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</si>
  <si>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</si>
  <si>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</si>
  <si>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</si>
  <si>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</si>
  <si>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</si>
  <si>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</si>
  <si>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</si>
  <si>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</si>
  <si>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</si>
  <si>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</si>
  <si>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</si>
  <si>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</si>
  <si>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</si>
  <si>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</si>
  <si>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</si>
  <si>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</si>
  <si>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</si>
  <si>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</si>
  <si>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</si>
  <si>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</si>
  <si>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</si>
  <si>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</si>
  <si>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</si>
  <si>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</si>
  <si>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</si>
  <si>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</si>
  <si>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</si>
  <si>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</si>
  <si>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</si>
  <si>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</si>
  <si>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</si>
  <si>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</si>
  <si>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</si>
  <si>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</si>
  <si>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</si>
  <si>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</si>
  <si>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</si>
  <si>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</si>
  <si>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</si>
  <si>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</si>
  <si>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</si>
  <si>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</si>
  <si>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</si>
  <si>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</si>
  <si>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</si>
  <si>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</si>
  <si>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</si>
  <si>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</si>
  <si>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</si>
  <si>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</si>
  <si>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</si>
  <si>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</si>
  <si>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</si>
  <si>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</si>
  <si>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</si>
  <si>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</si>
  <si>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</si>
  <si>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</si>
  <si>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</si>
  <si>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</si>
  <si>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</si>
  <si>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</si>
  <si>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</si>
  <si>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</si>
  <si>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</si>
  <si>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</si>
  <si>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</si>
  <si>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</si>
  <si>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</si>
  <si>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</si>
  <si>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</si>
  <si>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</si>
  <si>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</si>
  <si>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</si>
  <si>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</si>
  <si>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</si>
  <si>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</si>
  <si>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</si>
  <si>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</si>
  <si>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</si>
  <si>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</si>
  <si>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</si>
  <si>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</si>
  <si>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</si>
  <si>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</si>
  <si>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</si>
  <si>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</si>
  <si>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</si>
  <si>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</si>
  <si>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</si>
  <si>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</si>
  <si>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</si>
  <si>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</si>
  <si>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</si>
  <si>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</si>
  <si>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</si>
  <si>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</si>
  <si>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</si>
  <si>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</si>
  <si>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</si>
  <si>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</si>
  <si>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</si>
  <si>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</si>
  <si>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</si>
  <si>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</si>
  <si>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</si>
  <si>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</si>
  <si>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</si>
  <si>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</si>
  <si>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</si>
  <si>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</si>
  <si>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</si>
  <si>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</si>
  <si>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</si>
  <si>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</si>
  <si>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</si>
  <si>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</si>
  <si>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</si>
  <si>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</si>
  <si>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</si>
  <si>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</si>
  <si>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</si>
  <si>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</si>
  <si>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</si>
  <si>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</si>
  <si>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</si>
  <si>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</si>
  <si>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</si>
  <si>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</si>
  <si>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</si>
  <si>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</si>
  <si>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</si>
  <si>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</si>
  <si>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</si>
  <si>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</si>
  <si>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</si>
  <si>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</si>
  <si>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</si>
  <si>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</si>
  <si>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</si>
  <si>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</si>
  <si>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</si>
  <si>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</si>
  <si>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</si>
  <si>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</si>
  <si>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</si>
  <si>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</si>
  <si>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</si>
  <si>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</si>
  <si>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</si>
  <si>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</si>
  <si>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</si>
  <si>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</si>
  <si>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</si>
  <si>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</si>
  <si>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</si>
  <si>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</si>
  <si>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</si>
  <si>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</si>
  <si>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</si>
  <si>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</si>
  <si>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</si>
  <si>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</si>
  <si>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</si>
  <si>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</si>
  <si>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</si>
  <si>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</si>
  <si>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</si>
  <si>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</si>
  <si>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</si>
  <si>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</si>
  <si>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</si>
  <si>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</si>
  <si>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</si>
  <si>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</si>
  <si>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</si>
  <si>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</si>
  <si>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</si>
  <si>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</si>
  <si>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</si>
  <si>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</si>
  <si>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</si>
  <si>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</si>
  <si>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</si>
  <si>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</si>
  <si>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</si>
  <si>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</si>
  <si>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</si>
  <si>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</si>
  <si>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</si>
  <si>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</si>
  <si>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</si>
  <si>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</si>
  <si>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</si>
  <si>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</si>
  <si>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</si>
  <si>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</si>
  <si>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</si>
  <si>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</si>
  <si>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</si>
  <si>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</si>
  <si>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</si>
  <si>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</si>
  <si>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</si>
  <si>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</si>
  <si>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</si>
  <si>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</si>
  <si>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</si>
  <si>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</si>
  <si>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</si>
  <si>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</si>
  <si>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</si>
  <si>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</si>
  <si>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</si>
  <si>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</si>
  <si>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</si>
  <si>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</si>
  <si>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</si>
  <si>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</si>
  <si>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</si>
  <si>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</si>
  <si>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</si>
  <si>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</si>
  <si>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</si>
  <si>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</si>
  <si>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</si>
  <si>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</si>
  <si>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</si>
  <si>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</si>
  <si>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</si>
  <si>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</si>
  <si>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</si>
  <si>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</si>
  <si>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</si>
  <si>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</si>
  <si>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</si>
  <si>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</si>
  <si>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</si>
  <si>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</si>
  <si>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</si>
  <si>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</si>
  <si>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</si>
  <si>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</si>
  <si>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</si>
  <si>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</si>
  <si>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</si>
  <si>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</si>
  <si>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</si>
  <si>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</si>
  <si>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</si>
  <si>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</si>
  <si>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</si>
  <si>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</si>
  <si>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</si>
  <si>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</si>
  <si>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</si>
  <si>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</si>
  <si>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</si>
  <si>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</si>
  <si>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</si>
  <si>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</si>
  <si>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</si>
  <si>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</si>
  <si>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</si>
  <si>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</si>
  <si>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</si>
  <si>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</si>
  <si>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</si>
  <si>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</si>
  <si>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</si>
  <si>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</si>
  <si>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</si>
  <si>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</si>
  <si>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</si>
  <si>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</si>
  <si>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</si>
  <si>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</si>
  <si>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</si>
  <si>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</si>
  <si>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</si>
  <si>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</si>
  <si>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</si>
  <si>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</si>
  <si>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</si>
  <si>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</si>
  <si>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</si>
  <si>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</si>
  <si>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</si>
  <si>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</si>
  <si>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</si>
  <si>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</si>
  <si>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</si>
  <si>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</si>
  <si>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</si>
  <si>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</si>
  <si>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</si>
  <si>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</si>
  <si>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</si>
  <si>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</si>
  <si>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</si>
  <si>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</si>
  <si>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</si>
  <si>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</si>
  <si>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</si>
  <si>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</si>
  <si>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</si>
  <si>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</si>
  <si>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</si>
  <si>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</si>
  <si>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</si>
  <si>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</si>
  <si>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</si>
  <si>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</si>
  <si>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</si>
  <si>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</si>
  <si>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</si>
  <si>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</si>
  <si>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</si>
  <si>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</si>
  <si>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</si>
  <si>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</si>
  <si>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</si>
  <si>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</si>
  <si>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</si>
  <si>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</si>
  <si>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</si>
  <si>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</si>
  <si>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</si>
  <si>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</si>
  <si>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</si>
  <si>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</si>
  <si>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</si>
  <si>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</si>
  <si>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</si>
  <si>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</si>
  <si>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</si>
  <si>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</si>
  <si>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</si>
  <si>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</si>
  <si>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</si>
  <si>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</si>
  <si>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</si>
  <si>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</si>
  <si>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</si>
  <si>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</si>
  <si>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</si>
  <si>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</si>
  <si>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</si>
  <si>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</si>
  <si>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</si>
  <si>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</si>
  <si>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</si>
  <si>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</si>
  <si>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</si>
  <si>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</si>
  <si>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</si>
  <si>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</si>
  <si>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</si>
  <si>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</si>
  <si>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</si>
  <si>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</si>
  <si>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</si>
  <si>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</si>
  <si>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</si>
  <si>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</si>
  <si>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</si>
  <si>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</si>
  <si>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</si>
  <si>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</si>
  <si>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</si>
  <si>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</si>
  <si>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</si>
  <si>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</si>
  <si>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</si>
  <si>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</si>
  <si>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</si>
  <si>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</si>
  <si>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</si>
  <si>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</si>
  <si>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</si>
  <si>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</si>
  <si>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</si>
  <si>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</si>
  <si>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</si>
  <si>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</si>
  <si>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</si>
  <si>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</si>
  <si>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</si>
  <si>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</si>
  <si>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</si>
  <si>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</si>
  <si>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</si>
  <si>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</si>
  <si>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</si>
  <si>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</si>
  <si>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</si>
  <si>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</si>
  <si>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</si>
  <si>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</si>
  <si>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</si>
  <si>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</si>
  <si>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</si>
  <si>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</si>
  <si>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</si>
  <si>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</si>
  <si>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</si>
  <si>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</si>
  <si>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</si>
  <si>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</si>
  <si>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</si>
  <si>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</si>
  <si>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</si>
  <si>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</si>
  <si>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</si>
  <si>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</si>
  <si>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</si>
  <si>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</si>
  <si>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</si>
  <si>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</si>
  <si>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</si>
  <si>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</si>
  <si>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</si>
  <si>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</si>
  <si>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</si>
  <si>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</si>
  <si>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</si>
  <si>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</si>
  <si>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</si>
  <si>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</si>
  <si>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</si>
  <si>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</si>
  <si>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</si>
  <si>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</si>
  <si>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</si>
  <si>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</si>
  <si>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</si>
  <si>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</si>
  <si>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</si>
  <si>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</si>
  <si>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</si>
  <si>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</si>
  <si>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</si>
  <si>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</si>
  <si>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</si>
  <si>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</si>
  <si>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</si>
  <si>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</si>
  <si>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</si>
  <si>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</si>
  <si>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</si>
  <si>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</si>
  <si>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</si>
  <si>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</si>
  <si>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</si>
  <si>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</si>
  <si>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</si>
  <si>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</si>
  <si>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</si>
  <si>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</si>
  <si>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</si>
  <si>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</si>
  <si>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</si>
  <si>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</si>
  <si>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</si>
  <si>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</si>
  <si>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</si>
  <si>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</si>
  <si>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</si>
  <si>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</si>
  <si>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</si>
  <si>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</si>
  <si>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</si>
  <si>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</si>
  <si>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</si>
  <si>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</si>
  <si>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</si>
  <si>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</si>
  <si>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</si>
  <si>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</si>
  <si>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</si>
  <si>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</si>
  <si>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</si>
  <si>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</si>
  <si>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</si>
  <si>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</si>
  <si>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</si>
  <si>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</si>
  <si>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</si>
  <si>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</si>
  <si>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</si>
  <si>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</si>
  <si>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</si>
  <si>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</si>
  <si>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</si>
  <si>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</si>
  <si>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</si>
  <si>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</si>
  <si>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</si>
  <si>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</si>
  <si>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</si>
  <si>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</si>
  <si>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</si>
  <si>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</si>
  <si>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</si>
  <si>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</si>
  <si>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</si>
  <si>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</si>
  <si>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</si>
  <si>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</si>
  <si>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</si>
  <si>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</si>
  <si>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</si>
  <si>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</si>
  <si>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</si>
  <si>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</si>
  <si>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</si>
  <si>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</si>
  <si>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</si>
  <si>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</si>
  <si>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</si>
  <si>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</si>
  <si>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</si>
  <si>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</si>
  <si>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</si>
  <si>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</si>
  <si>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</si>
  <si>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</si>
  <si>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</si>
  <si>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</si>
  <si>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</si>
  <si>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</si>
  <si>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</si>
  <si>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</si>
  <si>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</si>
  <si>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</si>
  <si>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</si>
  <si>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</si>
  <si>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</si>
  <si>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</si>
  <si>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</si>
  <si>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</si>
  <si>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</si>
  <si>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</si>
  <si>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</si>
  <si>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</si>
  <si>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</si>
  <si>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</si>
  <si>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</si>
  <si>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</si>
  <si>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</si>
  <si>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</si>
  <si>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</si>
  <si>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</si>
  <si>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</si>
  <si>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</si>
  <si>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</si>
  <si>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</si>
  <si>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</si>
  <si>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</si>
  <si>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</si>
  <si>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</si>
  <si>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</si>
  <si>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</si>
  <si>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</si>
  <si>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</si>
  <si>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</si>
  <si>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</si>
  <si>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</si>
  <si>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</si>
  <si>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</si>
  <si>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</si>
  <si>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</si>
  <si>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</si>
  <si>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</si>
  <si>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</si>
  <si>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</si>
  <si>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</si>
  <si>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</si>
  <si>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</si>
  <si>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</si>
  <si>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</si>
  <si>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</si>
  <si>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</si>
  <si>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</si>
  <si>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</si>
  <si>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</si>
  <si>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</si>
  <si>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</si>
  <si>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</si>
  <si>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</si>
  <si>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</si>
  <si>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</si>
  <si>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</si>
  <si>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</si>
  <si>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</si>
  <si>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</si>
  <si>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</si>
  <si>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</si>
  <si>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</si>
  <si>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</si>
  <si>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</si>
  <si>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</si>
  <si>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</si>
  <si>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</si>
  <si>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</si>
  <si>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</si>
  <si>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</si>
  <si>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</si>
  <si>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</si>
  <si>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</si>
  <si>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</si>
  <si>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</si>
  <si>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</si>
  <si>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</si>
  <si>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</si>
  <si>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</si>
  <si>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</si>
  <si>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</si>
  <si>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</si>
  <si>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</si>
  <si>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</si>
  <si>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</si>
  <si>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</si>
  <si>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</si>
  <si>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</si>
  <si>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</si>
  <si>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</si>
  <si>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</si>
  <si>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</si>
  <si>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</si>
  <si>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</si>
  <si>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</si>
  <si>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</si>
  <si>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</si>
  <si>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</si>
  <si>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</si>
  <si>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</si>
  <si>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</si>
  <si>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</si>
  <si>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</si>
  <si>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</si>
  <si>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</si>
  <si>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</si>
  <si>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</si>
  <si>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</si>
  <si>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</si>
  <si>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</si>
  <si>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</si>
  <si>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</si>
  <si>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</si>
  <si>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</si>
  <si>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</si>
  <si>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</si>
  <si>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</si>
  <si>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</si>
  <si>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</si>
  <si>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</si>
  <si>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</si>
  <si>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</si>
  <si>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</si>
  <si>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</si>
  <si>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</si>
  <si>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</si>
  <si>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</si>
  <si>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</si>
  <si>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</si>
  <si>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</si>
  <si>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</si>
  <si>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</si>
  <si>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</si>
  <si>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</si>
  <si>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</si>
  <si>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</si>
  <si>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</si>
  <si>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</si>
  <si>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</si>
  <si>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</si>
  <si>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</si>
  <si>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</si>
  <si>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</si>
  <si>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</si>
  <si>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</si>
  <si>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</si>
  <si>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</si>
  <si>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</si>
  <si>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</si>
  <si>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</si>
  <si>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</si>
  <si>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</si>
  <si>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</si>
  <si>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</si>
  <si>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</si>
  <si>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</si>
  <si>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</si>
  <si>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</si>
  <si>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</si>
  <si>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</si>
  <si>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</si>
  <si>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</si>
  <si>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</si>
  <si>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</si>
  <si>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</si>
  <si>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</si>
  <si>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</si>
  <si>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</si>
  <si>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</si>
  <si>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</si>
  <si>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</si>
  <si>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</si>
  <si>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</si>
  <si>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</si>
  <si>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</si>
  <si>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</si>
  <si>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</si>
  <si>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</si>
  <si>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</si>
  <si>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</si>
  <si>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</si>
  <si>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</si>
  <si>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</si>
  <si>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</si>
  <si>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</si>
  <si>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</si>
  <si>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</si>
  <si>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</si>
  <si>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</si>
  <si>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</si>
  <si>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</si>
  <si>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</si>
  <si>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</si>
  <si>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</si>
  <si>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</si>
  <si>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</si>
  <si>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</si>
  <si>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</si>
  <si>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</si>
  <si>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</si>
  <si>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</si>
  <si>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</si>
  <si>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</si>
  <si>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</si>
  <si>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</si>
  <si>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</si>
  <si>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</si>
  <si>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</si>
  <si>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</si>
  <si>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</si>
  <si>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</si>
  <si>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</si>
  <si>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</si>
  <si>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</si>
  <si>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</si>
  <si>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</si>
  <si>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</si>
  <si>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</si>
  <si>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</si>
  <si>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</si>
  <si>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</si>
  <si>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</si>
  <si>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</si>
  <si>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</si>
  <si>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</si>
  <si>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</si>
  <si>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</si>
  <si>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</si>
  <si>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</si>
  <si>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</si>
  <si>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</si>
  <si>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</si>
  <si>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</si>
  <si>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</si>
  <si>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</si>
  <si>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</si>
  <si>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</si>
  <si>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</si>
  <si>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</si>
  <si>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</si>
  <si>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</si>
  <si>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</si>
  <si>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</si>
  <si>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</si>
  <si>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</si>
  <si>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</si>
  <si>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</si>
  <si>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</si>
  <si>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</si>
  <si>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</si>
  <si>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</si>
  <si>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</si>
  <si>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</si>
  <si>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</si>
  <si>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</si>
  <si>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</si>
  <si>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</si>
  <si>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</si>
  <si>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</si>
  <si>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</si>
  <si>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</si>
  <si>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</si>
  <si>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</si>
  <si>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</si>
  <si>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</si>
  <si>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</si>
  <si>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</si>
  <si>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</si>
  <si>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</si>
  <si>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</si>
  <si>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</si>
  <si>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</si>
  <si>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</si>
  <si>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</si>
  <si>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</si>
  <si>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</si>
  <si>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</si>
  <si>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</si>
  <si>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</si>
  <si>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</si>
  <si>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</si>
  <si>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</si>
  <si>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</si>
  <si>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</si>
  <si>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</si>
  <si>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</si>
  <si>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</si>
  <si>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</si>
  <si>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</si>
  <si>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</si>
  <si>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</si>
  <si>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</si>
  <si>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</si>
  <si>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</si>
  <si>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</si>
  <si>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</si>
  <si>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</si>
  <si>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</si>
  <si>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</si>
  <si>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</si>
  <si>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</si>
  <si>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</si>
  <si>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</si>
  <si>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</si>
  <si>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</si>
  <si>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</si>
  <si>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</si>
  <si>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</si>
  <si>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</si>
  <si>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</si>
  <si>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</si>
  <si>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</si>
  <si>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</si>
  <si>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</si>
  <si>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</si>
  <si>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</si>
  <si>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</si>
  <si>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</si>
  <si>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</si>
  <si>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</si>
  <si>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</si>
  <si>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</si>
  <si>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</si>
  <si>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</si>
  <si>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</si>
  <si>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</si>
  <si>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</si>
  <si>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</si>
  <si>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</si>
  <si>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</si>
  <si>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</si>
  <si>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</si>
  <si>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</si>
  <si>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</si>
  <si>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</si>
  <si>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</si>
  <si>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</si>
  <si>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</si>
  <si>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</si>
  <si>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</si>
  <si>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</si>
  <si>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</si>
  <si>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</si>
  <si>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</si>
  <si>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</si>
  <si>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</si>
  <si>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</si>
  <si>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</si>
  <si>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</si>
  <si>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</si>
  <si>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</si>
  <si>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</si>
  <si>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</si>
  <si>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</si>
  <si>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</si>
  <si>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</si>
  <si>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</si>
  <si>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</si>
  <si>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</si>
  <si>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</si>
  <si>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</si>
  <si>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</si>
  <si>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</si>
  <si>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</si>
  <si>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</si>
  <si>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</si>
  <si>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</si>
  <si>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</si>
  <si>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</si>
  <si>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</si>
  <si>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</si>
  <si>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</si>
  <si>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</si>
  <si>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</si>
  <si>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</si>
  <si>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</si>
  <si>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</si>
  <si>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</si>
  <si>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</si>
  <si>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</si>
  <si>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</si>
  <si>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</si>
  <si>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</si>
  <si>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</si>
  <si>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</si>
  <si>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</si>
  <si>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</si>
  <si>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</si>
  <si>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</si>
  <si>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</si>
  <si>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</si>
  <si>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</si>
  <si>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</si>
  <si>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</si>
  <si>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</si>
  <si>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</si>
  <si>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</si>
  <si>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</si>
  <si>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</si>
  <si>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</si>
  <si>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</si>
  <si>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</si>
  <si>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</si>
  <si>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</si>
  <si>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</si>
  <si>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</si>
  <si>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</si>
  <si>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</si>
  <si>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</si>
  <si>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</si>
  <si>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</si>
  <si>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</si>
  <si>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</si>
  <si>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</si>
  <si>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</si>
  <si>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</si>
  <si>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</si>
  <si>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</si>
  <si>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</si>
  <si>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</si>
  <si>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</si>
  <si>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</si>
  <si>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</si>
  <si>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</si>
  <si>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</si>
  <si>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</si>
  <si>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</si>
  <si>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</si>
  <si>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</si>
  <si>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</si>
  <si>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</si>
  <si>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</si>
  <si>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</si>
  <si>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</si>
  <si>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</si>
  <si>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</si>
  <si>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</si>
  <si>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</si>
  <si>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</si>
  <si>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</si>
  <si>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</si>
  <si>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</si>
  <si>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</si>
  <si>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</si>
  <si>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</si>
  <si>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</si>
  <si>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</si>
  <si>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</si>
  <si>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</si>
  <si>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</si>
  <si>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</si>
  <si>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</si>
  <si>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</si>
  <si>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</si>
  <si>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</si>
  <si>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</si>
  <si>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</si>
  <si>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</si>
  <si>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</si>
  <si>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</si>
  <si>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</si>
  <si>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</si>
  <si>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</si>
  <si>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</si>
  <si>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</si>
  <si>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</si>
  <si>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</si>
  <si>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</si>
  <si>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</si>
  <si>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</si>
  <si>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</si>
  <si>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</si>
  <si>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</si>
  <si>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</si>
  <si>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</si>
  <si>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</si>
  <si>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</si>
  <si>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</si>
  <si>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</si>
  <si>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</si>
  <si>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</si>
  <si>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</si>
  <si>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</si>
  <si>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</si>
  <si>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</si>
  <si>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</si>
  <si>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</si>
  <si>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</si>
  <si>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</si>
  <si>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</si>
  <si>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</si>
  <si>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</si>
  <si>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</si>
  <si>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</si>
  <si>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</si>
  <si>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</si>
  <si>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</si>
  <si>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</si>
  <si>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</si>
  <si>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</si>
  <si>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</si>
  <si>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</si>
  <si>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</si>
  <si>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</si>
  <si>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</si>
  <si>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</si>
  <si>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</si>
  <si>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</si>
  <si>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</si>
  <si>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</si>
  <si>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</si>
  <si>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</si>
  <si>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</si>
  <si>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</si>
  <si>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</si>
  <si>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</si>
  <si>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</si>
  <si>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</si>
  <si>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</si>
  <si>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</si>
  <si>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</si>
  <si>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</si>
  <si>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</si>
  <si>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</si>
  <si>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</si>
  <si>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</si>
  <si>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</si>
  <si>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</si>
  <si>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</si>
  <si>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</si>
  <si>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</si>
  <si>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</si>
  <si>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</si>
  <si>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</si>
  <si>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</si>
  <si>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</si>
  <si>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</si>
  <si>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</si>
  <si>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</si>
  <si>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</si>
  <si>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</si>
  <si>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</si>
  <si>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</si>
  <si>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</si>
  <si>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</si>
  <si>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</si>
  <si>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</si>
  <si>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</si>
  <si>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</si>
  <si>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</si>
  <si>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</si>
  <si>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</si>
  <si>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</si>
  <si>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</si>
  <si>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</si>
  <si>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</si>
  <si>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</si>
  <si>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</si>
  <si>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</si>
  <si>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</si>
  <si>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</si>
  <si>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</si>
  <si>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</si>
  <si>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</si>
  <si>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</si>
  <si>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</si>
  <si>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</si>
  <si>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</si>
  <si>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</si>
  <si>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</si>
  <si>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</si>
  <si>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</si>
  <si>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</si>
  <si>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</si>
  <si>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</si>
  <si>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</si>
  <si>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</si>
  <si>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</si>
  <si>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</si>
  <si>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</si>
  <si>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</si>
  <si>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</si>
  <si>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</si>
  <si>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</si>
  <si>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</si>
  <si>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</si>
  <si>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</si>
  <si>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</si>
  <si>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</si>
  <si>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</si>
  <si>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</si>
  <si>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</si>
  <si>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</si>
  <si>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</si>
  <si>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</si>
  <si>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</si>
  <si>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</si>
  <si>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</si>
  <si>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</si>
  <si>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</si>
  <si>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</si>
  <si>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</si>
  <si>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</si>
  <si>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</si>
  <si>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</si>
  <si>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</si>
  <si>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</si>
  <si>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</si>
  <si>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</si>
  <si>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</si>
  <si>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</si>
  <si>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</si>
  <si>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</si>
  <si>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</si>
  <si>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</si>
  <si>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</si>
  <si>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</si>
  <si>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</si>
  <si>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</si>
  <si>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</si>
  <si>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</si>
  <si>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</si>
  <si>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</si>
  <si>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</si>
  <si>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</si>
  <si>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</si>
  <si>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</si>
  <si>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</si>
  <si>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</si>
  <si>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</si>
  <si>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</si>
  <si>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</si>
  <si>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</si>
  <si>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</si>
  <si>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</si>
  <si>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</si>
  <si>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</si>
  <si>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</si>
  <si>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</si>
  <si>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</si>
  <si>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</si>
  <si>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</si>
  <si>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</si>
  <si>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</si>
  <si>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</si>
  <si>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</si>
  <si>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</si>
  <si>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</si>
  <si>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</si>
  <si>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</si>
  <si>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</si>
  <si>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</si>
  <si>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</si>
  <si>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</si>
  <si>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</si>
  <si>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</si>
  <si>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</si>
  <si>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</si>
  <si>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</si>
  <si>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</si>
  <si>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</si>
  <si>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</si>
  <si>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</si>
  <si>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</si>
  <si>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</si>
  <si>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</si>
  <si>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</si>
  <si>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</si>
  <si>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</si>
  <si>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</si>
  <si>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</si>
  <si>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</si>
  <si>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</si>
  <si>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</si>
  <si>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</si>
  <si>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</si>
  <si>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</si>
  <si>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</si>
  <si>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</si>
  <si>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</si>
  <si>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</si>
  <si>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</si>
  <si>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</si>
  <si>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</si>
  <si>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</si>
  <si>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</si>
  <si>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</si>
  <si>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</si>
  <si>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</si>
  <si>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</si>
  <si>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</si>
  <si>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</si>
  <si>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</si>
  <si>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</si>
  <si>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</si>
  <si>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</si>
  <si>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</si>
  <si>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</si>
  <si>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</si>
  <si>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</si>
  <si>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</si>
  <si>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</si>
  <si>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</si>
  <si>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</si>
  <si>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</si>
  <si>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</si>
  <si>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</si>
  <si>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</si>
  <si>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</si>
  <si>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</si>
  <si>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</si>
  <si>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</si>
  <si>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</si>
  <si>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</si>
  <si>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</si>
  <si>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</si>
  <si>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</si>
  <si>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</si>
  <si>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</si>
  <si>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</si>
  <si>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</si>
  <si>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</si>
  <si>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</si>
  <si>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</si>
  <si>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</si>
  <si>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</si>
  <si>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</si>
  <si>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</si>
  <si>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</si>
  <si>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</si>
  <si>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</si>
  <si>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</si>
  <si>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</si>
  <si>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</si>
  <si>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</si>
  <si>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</si>
  <si>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</si>
  <si>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</si>
  <si>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</si>
  <si>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</si>
  <si>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</si>
  <si>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</si>
  <si>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</si>
  <si>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</si>
  <si>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</si>
  <si>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</si>
  <si>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</si>
  <si>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</si>
  <si>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</si>
  <si>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</si>
  <si>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</si>
  <si>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</si>
  <si>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</si>
  <si>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</si>
  <si>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</si>
  <si>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</si>
  <si>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</si>
  <si>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</si>
  <si>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</si>
  <si>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</si>
  <si>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</si>
  <si>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</si>
  <si>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</si>
  <si>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</si>
  <si>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</si>
  <si>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</si>
  <si>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</si>
  <si>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</si>
  <si>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</si>
  <si>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</si>
  <si>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</si>
  <si>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</si>
  <si>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</si>
  <si>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</si>
  <si>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</si>
  <si>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</si>
  <si>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</si>
  <si>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</si>
  <si>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</si>
  <si>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</si>
  <si>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</si>
  <si>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</si>
  <si>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</si>
  <si>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</si>
  <si>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</si>
  <si>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</si>
  <si>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</si>
  <si>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</si>
  <si>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</si>
  <si>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</si>
  <si>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</si>
  <si>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</si>
  <si>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</si>
  <si>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</si>
  <si>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</si>
  <si>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</si>
  <si>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</si>
  <si>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</si>
  <si>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</si>
  <si>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</si>
  <si>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</si>
  <si>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</si>
  <si>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</si>
  <si>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</si>
  <si>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</si>
  <si>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</si>
  <si>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</si>
  <si>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</si>
  <si>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</si>
  <si>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</si>
  <si>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</si>
  <si>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</si>
  <si>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</si>
  <si>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</si>
  <si>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</si>
  <si>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</si>
  <si>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</si>
  <si>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</si>
  <si>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</si>
  <si>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</si>
  <si>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</si>
  <si>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</si>
  <si>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</si>
  <si>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</si>
  <si>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</si>
  <si>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</si>
  <si>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</si>
  <si>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</si>
  <si>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</si>
  <si>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</si>
  <si>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</si>
  <si>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</si>
  <si>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</si>
  <si>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</si>
  <si>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</si>
  <si>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</si>
  <si>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</si>
  <si>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</si>
  <si>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</si>
  <si>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</si>
  <si>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</si>
  <si>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</si>
  <si>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</si>
  <si>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</si>
  <si>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</si>
  <si>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</si>
  <si>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</si>
  <si>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</si>
  <si>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</si>
  <si>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</si>
  <si>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</si>
  <si>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</si>
  <si>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</si>
  <si>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</si>
  <si>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</si>
  <si>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</si>
  <si>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</si>
  <si>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</si>
  <si>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</si>
  <si>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</si>
  <si>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</si>
  <si>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</si>
  <si>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</si>
  <si>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</si>
  <si>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</si>
  <si>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</si>
  <si>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</si>
  <si>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</si>
  <si>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</si>
  <si>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</si>
  <si>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</si>
  <si>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</si>
  <si>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</si>
  <si>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</si>
  <si>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</si>
  <si>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</si>
  <si>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</si>
  <si>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</si>
  <si>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</si>
  <si>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</si>
  <si>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</si>
  <si>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</si>
  <si>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</si>
  <si>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</si>
  <si>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</si>
  <si>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</si>
  <si>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</si>
  <si>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</si>
  <si>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</si>
  <si>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</si>
  <si>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</si>
  <si>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</si>
  <si>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</si>
  <si>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</si>
  <si>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</si>
  <si>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</si>
  <si>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</si>
  <si>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</si>
  <si>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</si>
  <si>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</si>
  <si>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</si>
  <si>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</si>
  <si>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</si>
  <si>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</si>
  <si>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</si>
  <si>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</si>
  <si>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</si>
  <si>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</si>
  <si>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</si>
  <si>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</si>
  <si>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</si>
  <si>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</si>
  <si>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</si>
  <si>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</si>
  <si>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</si>
  <si>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</si>
  <si>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</si>
  <si>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</si>
  <si>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</si>
  <si>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</si>
  <si>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</si>
  <si>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</si>
  <si>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</si>
  <si>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</si>
  <si>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</si>
  <si>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</si>
  <si>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</si>
  <si>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</si>
  <si>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</si>
  <si>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</si>
  <si>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</si>
  <si>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</si>
  <si>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</si>
  <si>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</si>
  <si>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</si>
  <si>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</si>
  <si>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</si>
  <si>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</si>
  <si>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</si>
  <si>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</si>
  <si>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</si>
  <si>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</si>
  <si>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</si>
  <si>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</si>
  <si>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</si>
  <si>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</si>
  <si>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</si>
  <si>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</si>
  <si>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</si>
  <si>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</si>
  <si>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</si>
  <si>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</si>
  <si>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</si>
  <si>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</si>
  <si>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</si>
  <si>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</si>
  <si>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</si>
  <si>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</si>
  <si>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</si>
  <si>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</si>
  <si>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</si>
  <si>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</si>
  <si>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</si>
  <si>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</si>
  <si>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</si>
  <si>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</si>
  <si>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</si>
  <si>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</si>
  <si>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</si>
  <si>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</si>
  <si>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</si>
  <si>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</si>
  <si>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</si>
  <si>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</si>
  <si>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</si>
  <si>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</si>
  <si>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</si>
  <si>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</si>
  <si>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</si>
  <si>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</si>
  <si>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</si>
  <si>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</si>
  <si>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</si>
  <si>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</si>
  <si>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</si>
  <si>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</si>
  <si>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</si>
  <si>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</si>
  <si>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</si>
  <si>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</si>
  <si>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</si>
  <si>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</si>
  <si>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</si>
  <si>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</si>
  <si>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</si>
  <si>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</si>
  <si>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</si>
  <si>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</si>
  <si>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</si>
  <si>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</si>
  <si>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</si>
  <si>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</si>
  <si>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</si>
  <si>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</si>
  <si>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</si>
  <si>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</si>
  <si>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</si>
  <si>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</si>
  <si>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</si>
  <si>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</si>
  <si>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</si>
  <si>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</si>
  <si>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</si>
  <si>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</si>
  <si>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</si>
  <si>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</si>
  <si>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</si>
  <si>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</si>
  <si>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</si>
  <si>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</si>
  <si>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</si>
  <si>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</si>
  <si>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</si>
  <si>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</si>
  <si>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</si>
  <si>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</si>
  <si>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</si>
  <si>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</si>
  <si>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</si>
  <si>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</si>
  <si>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</si>
  <si>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</si>
  <si>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</si>
  <si>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</si>
  <si>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</si>
  <si>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</si>
  <si>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</si>
  <si>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</si>
  <si>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</si>
  <si>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</si>
  <si>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</si>
  <si>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</si>
  <si>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</si>
  <si>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</si>
  <si>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</si>
  <si>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</si>
  <si>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</si>
  <si>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</si>
  <si>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</si>
  <si>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</si>
  <si>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</si>
  <si>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</si>
  <si>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</si>
  <si>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</si>
  <si>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</si>
  <si>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</si>
  <si>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</si>
  <si>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</si>
  <si>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</si>
  <si>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</si>
  <si>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</si>
  <si>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</si>
  <si>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</si>
  <si>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</si>
  <si>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</si>
  <si>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</si>
  <si>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</si>
  <si>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</si>
  <si>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</si>
  <si>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</si>
  <si>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</si>
  <si>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</si>
  <si>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</si>
  <si>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</si>
  <si>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</si>
  <si>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</si>
  <si>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</si>
  <si>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</si>
  <si>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</si>
  <si>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</si>
  <si>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</si>
  <si>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</si>
  <si>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</si>
  <si>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</si>
  <si>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</si>
  <si>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</si>
  <si>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</si>
  <si>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</si>
  <si>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</si>
  <si>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</si>
  <si>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</si>
  <si>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</si>
  <si>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</si>
  <si>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</si>
  <si>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</si>
  <si>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</si>
  <si>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</si>
  <si>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</si>
  <si>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</si>
  <si>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</si>
  <si>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</si>
  <si>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</si>
  <si>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</si>
  <si>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</si>
  <si>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</si>
  <si>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</si>
  <si>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</si>
  <si>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</si>
  <si>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</si>
  <si>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</si>
  <si>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</si>
  <si>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</si>
  <si>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</si>
  <si>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</si>
  <si>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</si>
  <si>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</si>
  <si>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</si>
  <si>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</si>
  <si>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</si>
  <si>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</si>
  <si>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</si>
  <si>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</si>
  <si>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</si>
  <si>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</si>
  <si>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</si>
  <si>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</si>
  <si>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</si>
  <si>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</si>
  <si>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</si>
  <si>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</si>
  <si>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</si>
  <si>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</si>
  <si>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</si>
  <si>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</si>
  <si>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</si>
  <si>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</si>
  <si>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</si>
  <si>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</si>
  <si>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</si>
  <si>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</si>
  <si>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</si>
  <si>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</si>
  <si>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</si>
  <si>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</si>
  <si>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</si>
  <si>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</si>
  <si>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</si>
  <si>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</si>
  <si>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</si>
  <si>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</si>
  <si>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</si>
  <si>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</si>
  <si>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</si>
  <si>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</si>
  <si>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</si>
  <si>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</si>
  <si>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</si>
  <si>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</si>
  <si>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</si>
  <si>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</si>
  <si>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</si>
  <si>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</si>
  <si>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</si>
  <si>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</si>
  <si>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</si>
  <si>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</si>
  <si>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</si>
  <si>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</si>
  <si>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</si>
  <si>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</si>
  <si>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</si>
  <si>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</si>
  <si>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</si>
  <si>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</si>
  <si>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</si>
  <si>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</si>
  <si>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</si>
  <si>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</si>
  <si>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</si>
  <si>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</si>
  <si>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</si>
  <si>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</si>
  <si>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</si>
  <si>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</si>
  <si>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</si>
  <si>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</si>
  <si>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</si>
  <si>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</si>
  <si>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</si>
  <si>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</si>
  <si>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</si>
  <si>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</si>
  <si>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</si>
  <si>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</si>
  <si>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</si>
  <si>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</si>
  <si>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</si>
  <si>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</si>
  <si>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</si>
  <si>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</si>
  <si>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</si>
  <si>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</si>
  <si>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</si>
  <si>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</si>
  <si>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</si>
  <si>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</si>
  <si>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</si>
  <si>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</si>
  <si>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</si>
  <si>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</si>
  <si>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</si>
  <si>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</si>
  <si>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</si>
  <si>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</si>
  <si>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</si>
  <si>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</si>
  <si>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</si>
  <si>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</si>
  <si>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</si>
  <si>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</si>
  <si>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</si>
  <si>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</si>
  <si>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</si>
  <si>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</si>
  <si>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</si>
  <si>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</si>
  <si>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</si>
  <si>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</si>
  <si>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</si>
  <si>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</si>
  <si>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</si>
  <si>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</si>
  <si>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</si>
  <si>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</si>
  <si>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</si>
  <si>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</si>
  <si>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</si>
  <si>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</si>
  <si>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</si>
  <si>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</si>
  <si>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</si>
  <si>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</si>
  <si>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</si>
  <si>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</si>
  <si>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</si>
  <si>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</si>
  <si>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</si>
  <si>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</si>
  <si>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</si>
  <si>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</si>
  <si>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</si>
  <si>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</si>
  <si>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</si>
  <si>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</si>
  <si>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</si>
  <si>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</si>
  <si>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</si>
  <si>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</si>
  <si>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</si>
  <si>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</si>
  <si>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</si>
  <si>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</si>
  <si>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</si>
  <si>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</si>
  <si>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</si>
  <si>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</si>
  <si>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</si>
  <si>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</si>
  <si>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</si>
  <si>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</si>
  <si>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</si>
  <si>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</si>
  <si>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</si>
  <si>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</si>
  <si>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</si>
  <si>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</si>
  <si>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</si>
  <si>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</si>
  <si>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</si>
  <si>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</si>
  <si>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</si>
  <si>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</si>
  <si>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</si>
  <si>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</si>
  <si>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</si>
  <si>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</si>
  <si>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</si>
  <si>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</si>
  <si>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</si>
  <si>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</si>
  <si>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</si>
  <si>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</si>
  <si>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</si>
  <si>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</si>
  <si>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</si>
  <si>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</si>
  <si>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</si>
  <si>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</si>
  <si>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</si>
  <si>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</si>
  <si>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</si>
  <si>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</si>
  <si>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</si>
  <si>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</si>
  <si>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</si>
  <si>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</si>
  <si>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</si>
  <si>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</si>
  <si>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</si>
  <si>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</si>
  <si>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</si>
  <si>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</si>
  <si>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</si>
  <si>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</si>
  <si>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</si>
  <si>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</si>
  <si>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</si>
  <si>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</si>
  <si>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</si>
  <si>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</si>
  <si>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</si>
  <si>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</si>
  <si>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</si>
  <si>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</si>
  <si>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</si>
  <si>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</si>
  <si>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</si>
  <si>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</si>
  <si>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</si>
  <si>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</si>
  <si>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</si>
  <si>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</si>
  <si>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</si>
  <si>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</si>
  <si>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</si>
  <si>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</si>
  <si>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</si>
  <si>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</si>
  <si>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</si>
  <si>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</si>
  <si>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</si>
  <si>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</si>
  <si>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</si>
  <si>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</si>
  <si>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</si>
  <si>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</si>
  <si>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</si>
  <si>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</si>
  <si>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</si>
  <si>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</si>
  <si>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</si>
  <si>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</si>
  <si>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</si>
  <si>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</si>
  <si>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</si>
  <si>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</si>
  <si>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</si>
  <si>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</si>
  <si>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</si>
  <si>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</si>
  <si>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</si>
  <si>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</si>
  <si>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</si>
  <si>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</si>
  <si>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</si>
  <si>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</si>
  <si>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</si>
  <si>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</si>
  <si>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</si>
  <si>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</si>
  <si>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</si>
  <si>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</si>
  <si>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</si>
  <si>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</si>
  <si>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</si>
  <si>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</si>
  <si>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</si>
  <si>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</si>
  <si>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</si>
  <si>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</si>
  <si>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</si>
  <si>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</si>
  <si>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</si>
  <si>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</si>
  <si>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</si>
  <si>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</si>
  <si>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</si>
  <si>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</si>
  <si>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</si>
  <si>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</si>
  <si>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</si>
  <si>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</si>
  <si>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</si>
  <si>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</si>
  <si>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</si>
  <si>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</si>
  <si>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</si>
  <si>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</si>
  <si>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</si>
  <si>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</si>
  <si>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</si>
  <si>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</si>
  <si>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</si>
  <si>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</si>
  <si>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</si>
  <si>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</si>
  <si>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</si>
  <si>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</si>
  <si>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</si>
  <si>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</si>
  <si>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</si>
  <si>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</si>
  <si>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</si>
  <si>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</si>
  <si>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</si>
  <si>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</si>
  <si>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</si>
  <si>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</si>
  <si>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</si>
  <si>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</si>
  <si>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</si>
  <si>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</si>
  <si>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</si>
  <si>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</si>
  <si>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</si>
  <si>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</si>
  <si>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</si>
  <si>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</si>
  <si>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</si>
  <si>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</si>
  <si>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</si>
  <si>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</si>
  <si>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</si>
  <si>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</si>
  <si>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</si>
  <si>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</si>
  <si>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</si>
  <si>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</si>
  <si>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</si>
  <si>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</si>
  <si>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</si>
  <si>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</si>
  <si>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</si>
  <si>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</si>
  <si>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</si>
  <si>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</si>
  <si>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</si>
  <si>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</si>
  <si>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</si>
  <si>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</si>
  <si>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</si>
  <si>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</si>
  <si>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</si>
  <si>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</si>
  <si>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</si>
  <si>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</si>
  <si>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</si>
  <si>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</si>
  <si>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</si>
  <si>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</si>
  <si>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</si>
  <si>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</si>
  <si>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</si>
  <si>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</si>
  <si>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</si>
  <si>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</si>
  <si>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</si>
  <si>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</si>
  <si>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</si>
  <si>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</si>
  <si>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</si>
  <si>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</si>
  <si>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</si>
  <si>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</si>
  <si>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</si>
  <si>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</si>
  <si>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</si>
  <si>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</si>
  <si>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</si>
  <si>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</si>
  <si>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</si>
  <si>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</si>
  <si>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</si>
  <si>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</si>
  <si>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</si>
  <si>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</si>
  <si>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</si>
  <si>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</si>
  <si>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</si>
  <si>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</si>
  <si>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</si>
  <si>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</si>
  <si>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</si>
  <si>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</si>
  <si>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</si>
  <si>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</si>
  <si>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</si>
  <si>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</si>
  <si>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</si>
  <si>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</si>
  <si>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</si>
  <si>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</si>
  <si>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</si>
  <si>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</si>
  <si>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</si>
  <si>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</si>
  <si>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</si>
  <si>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</si>
  <si>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</si>
  <si>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</si>
  <si>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</si>
  <si>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</si>
  <si>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</si>
  <si>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</si>
  <si>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</si>
  <si>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</si>
  <si>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</si>
  <si>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</si>
  <si>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</si>
  <si>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</si>
  <si>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</si>
  <si>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</si>
  <si>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</si>
  <si>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</si>
  <si>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</si>
  <si>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</si>
  <si>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</si>
  <si>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</si>
  <si>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</si>
  <si>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</si>
  <si>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</si>
  <si>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</si>
  <si>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</si>
  <si>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</si>
  <si>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</si>
  <si>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</si>
  <si>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</si>
  <si>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</si>
  <si>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</si>
  <si>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</si>
  <si>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</si>
  <si>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</si>
  <si>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</si>
  <si>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</si>
  <si>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</si>
  <si>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</si>
  <si>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</si>
  <si>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</si>
  <si>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</si>
  <si>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</si>
  <si>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</si>
  <si>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</si>
  <si>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</si>
  <si>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</si>
  <si>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</si>
  <si>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</si>
  <si>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</si>
  <si>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</si>
  <si>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</si>
  <si>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</si>
  <si>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</si>
  <si>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</si>
  <si>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</si>
  <si>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</si>
  <si>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</si>
  <si>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</si>
  <si>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</si>
  <si>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</si>
  <si>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</si>
  <si>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</si>
  <si>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</si>
  <si>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</si>
  <si>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</si>
  <si>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</si>
  <si>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</si>
  <si>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</si>
  <si>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</si>
  <si>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</si>
  <si>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</si>
  <si>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</si>
  <si>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</si>
  <si>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</si>
  <si>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</si>
  <si>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</si>
  <si>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</si>
  <si>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</si>
  <si>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</si>
  <si>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</si>
  <si>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</si>
  <si>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</si>
  <si>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</si>
  <si>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</si>
  <si>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</si>
  <si>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</si>
  <si>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</si>
  <si>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</si>
  <si>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</si>
  <si>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</si>
  <si>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</si>
  <si>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</si>
  <si>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</si>
  <si>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</si>
  <si>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</si>
  <si>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</si>
  <si>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</si>
  <si>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</si>
  <si>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</si>
  <si>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</si>
  <si>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</si>
  <si>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</si>
  <si>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</si>
  <si>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</si>
  <si>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</si>
  <si>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</si>
  <si>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</si>
  <si>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</si>
  <si>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</si>
  <si>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</si>
  <si>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</si>
  <si>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</si>
  <si>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</si>
  <si>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</si>
  <si>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</si>
  <si>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</si>
  <si>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</si>
  <si>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</si>
  <si>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</si>
  <si>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</si>
  <si>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</si>
  <si>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</si>
  <si>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</si>
  <si>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</si>
  <si>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</si>
  <si>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</si>
  <si>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</si>
  <si>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</si>
  <si>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</si>
  <si>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</si>
  <si>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</si>
  <si>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</si>
  <si>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</si>
  <si>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</si>
  <si>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</si>
  <si>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</si>
  <si>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</si>
  <si>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</si>
  <si>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</si>
  <si>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</si>
  <si>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</si>
  <si>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</si>
  <si>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</si>
  <si>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</si>
  <si>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</si>
  <si>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</si>
  <si>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</si>
  <si>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</si>
  <si>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</si>
  <si>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</si>
  <si>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</si>
  <si>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</si>
  <si>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</si>
  <si>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</si>
  <si>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</si>
  <si>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</si>
  <si>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</si>
  <si>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</si>
  <si>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</si>
  <si>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</si>
  <si>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</si>
  <si>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</si>
  <si>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</si>
  <si>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</si>
  <si>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</si>
  <si>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</si>
  <si>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</si>
  <si>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</si>
  <si>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</si>
  <si>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</si>
  <si>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</si>
  <si>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</si>
  <si>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</si>
  <si>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</si>
  <si>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</si>
  <si>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</si>
  <si>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</si>
  <si>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</si>
  <si>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</si>
  <si>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</si>
  <si>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</si>
  <si>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</si>
  <si>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</si>
  <si>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</si>
  <si>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</si>
  <si>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</si>
  <si>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</si>
  <si>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</si>
  <si>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</si>
  <si>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</si>
  <si>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</si>
  <si>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</si>
  <si>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</si>
  <si>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</si>
  <si>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</si>
  <si>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</si>
  <si>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</si>
  <si>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</si>
  <si>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</si>
  <si>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</si>
  <si>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</si>
  <si>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</si>
  <si>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</si>
  <si>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</si>
  <si>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</si>
  <si>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</si>
  <si>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</si>
  <si>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</si>
  <si>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</si>
  <si>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</si>
  <si>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</si>
  <si>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</si>
  <si>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</si>
  <si>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</si>
  <si>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</si>
  <si>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</si>
  <si>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</si>
  <si>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</si>
  <si>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</si>
  <si>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</si>
  <si>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</si>
  <si>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</si>
  <si>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</si>
  <si>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</si>
  <si>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</si>
  <si>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</si>
  <si>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</si>
  <si>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</si>
  <si>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</si>
  <si>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</si>
  <si>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</si>
  <si>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</si>
  <si>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</si>
  <si>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</si>
  <si>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</si>
  <si>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</si>
  <si>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</si>
  <si>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</si>
  <si>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</si>
  <si>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</si>
  <si>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</si>
  <si>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</si>
  <si>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</si>
  <si>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</si>
  <si>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</si>
  <si>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</si>
  <si>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</si>
  <si>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</si>
  <si>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</si>
  <si>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</si>
  <si>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</si>
  <si>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</si>
  <si>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</si>
  <si>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</si>
  <si>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</si>
  <si>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</si>
  <si>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</si>
  <si>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</si>
  <si>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</si>
  <si>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</si>
  <si>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</si>
  <si>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</si>
  <si>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</si>
  <si>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</si>
  <si>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</si>
  <si>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</si>
  <si>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</si>
  <si>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</si>
  <si>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</si>
  <si>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</si>
  <si>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</si>
  <si>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</si>
  <si>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</si>
  <si>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</si>
  <si>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</si>
  <si>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</si>
  <si>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</si>
  <si>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</si>
  <si>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</si>
  <si>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</si>
  <si>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</si>
  <si>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</si>
  <si>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</si>
  <si>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</si>
  <si>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</si>
  <si>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</si>
  <si>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</si>
  <si>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</si>
  <si>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</si>
  <si>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</si>
  <si>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</si>
  <si>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</si>
  <si>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</si>
  <si>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</si>
  <si>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</si>
  <si>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</si>
  <si>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</si>
  <si>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</si>
  <si>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</si>
  <si>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</si>
  <si>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</si>
  <si>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</si>
  <si>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</si>
  <si>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</si>
  <si>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</si>
  <si>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</si>
  <si>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</si>
  <si>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</si>
  <si>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</si>
  <si>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</si>
  <si>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</si>
  <si>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</si>
  <si>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</si>
  <si>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</si>
  <si>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</si>
  <si>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</si>
  <si>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</si>
  <si>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</si>
  <si>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</si>
  <si>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</si>
  <si>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</si>
  <si>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</si>
  <si>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</si>
  <si>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</si>
  <si>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</si>
  <si>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</si>
  <si>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</si>
  <si>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</si>
  <si>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</si>
  <si>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</si>
  <si>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</si>
  <si>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</si>
  <si>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</si>
  <si>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</si>
  <si>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</si>
  <si>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</si>
  <si>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</si>
  <si>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</si>
  <si>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</si>
  <si>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</si>
  <si>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</si>
  <si>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</si>
  <si>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</si>
  <si>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</si>
  <si>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</si>
  <si>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</si>
  <si>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</si>
  <si>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</si>
  <si>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</si>
  <si>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</si>
  <si>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</si>
  <si>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</si>
  <si>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</si>
  <si>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</si>
  <si>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</si>
  <si>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</si>
  <si>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</si>
  <si>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</si>
  <si>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</si>
  <si>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</si>
  <si>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</si>
  <si>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</si>
  <si>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</si>
  <si>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</si>
  <si>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</si>
  <si>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</si>
  <si>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</si>
  <si>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</si>
  <si>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</si>
  <si>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</si>
  <si>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</si>
  <si>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</si>
  <si>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</si>
  <si>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</si>
  <si>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</si>
  <si>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</si>
  <si>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</si>
  <si>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</si>
  <si>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</si>
  <si>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</si>
  <si>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</si>
  <si>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</si>
  <si>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</si>
  <si>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</si>
  <si>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</si>
  <si>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</si>
  <si>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</si>
  <si>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</si>
  <si>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</si>
  <si>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</si>
  <si>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</si>
  <si>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</si>
  <si>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</si>
  <si>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</si>
  <si>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</si>
  <si>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</si>
  <si>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</si>
  <si>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</si>
  <si>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</si>
  <si>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</si>
  <si>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</si>
  <si>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</si>
  <si>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</si>
  <si>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</si>
  <si>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</si>
  <si>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</si>
  <si>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</si>
  <si>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</si>
  <si>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</si>
  <si>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</si>
  <si>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</si>
  <si>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</si>
  <si>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</si>
  <si>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</si>
  <si>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</si>
  <si>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</si>
  <si>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</si>
  <si>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</si>
  <si>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</si>
  <si>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</si>
  <si>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</si>
  <si>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</si>
  <si>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</si>
  <si>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</si>
  <si>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</si>
  <si>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</si>
  <si>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</si>
  <si>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</si>
  <si>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</si>
  <si>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</si>
  <si>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</si>
  <si>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</si>
  <si>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</si>
  <si>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</si>
  <si>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</si>
  <si>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</si>
  <si>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</si>
  <si>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</si>
  <si>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</si>
  <si>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</si>
  <si>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</si>
  <si>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</si>
  <si>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</si>
  <si>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</si>
  <si>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</si>
  <si>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</si>
  <si>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</si>
  <si>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</si>
  <si>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</si>
  <si>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</si>
  <si>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</si>
  <si>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</si>
  <si>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</si>
  <si>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</si>
  <si>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</si>
  <si>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</si>
  <si>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</si>
  <si>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</si>
  <si>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</si>
  <si>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</si>
  <si>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</si>
  <si>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</si>
  <si>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</si>
  <si>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</si>
  <si>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</si>
  <si>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</si>
  <si>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</si>
  <si>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</si>
  <si>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</si>
  <si>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</si>
  <si>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</si>
  <si>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</si>
  <si>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</si>
  <si>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</si>
  <si>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</si>
  <si>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</si>
  <si>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</si>
  <si>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</si>
  <si>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</si>
  <si>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</si>
  <si>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</si>
  <si>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</si>
  <si>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</si>
  <si>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</si>
  <si>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</si>
  <si>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</si>
  <si>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</si>
  <si>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</si>
  <si>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</si>
  <si>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</si>
  <si>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</si>
  <si>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</si>
  <si>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</si>
  <si>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</si>
  <si>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</si>
  <si>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</si>
  <si>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</si>
  <si>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</si>
  <si>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</si>
  <si>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</si>
  <si>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</si>
  <si>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</si>
  <si>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</si>
  <si>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</si>
  <si>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</si>
  <si>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</si>
  <si>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</si>
  <si>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</si>
  <si>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</si>
  <si>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</si>
  <si>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</si>
  <si>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</si>
  <si>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</si>
  <si>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</si>
  <si>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</si>
  <si>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</si>
  <si>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</si>
  <si>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</si>
  <si>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</si>
  <si>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</si>
  <si>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</si>
  <si>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</si>
  <si>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</si>
  <si>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</si>
  <si>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</si>
  <si>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</si>
  <si>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</si>
  <si>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</si>
  <si>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</si>
  <si>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</si>
  <si>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</si>
  <si>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</si>
  <si>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</si>
  <si>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</si>
  <si>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</si>
  <si>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</si>
  <si>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</si>
  <si>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</si>
  <si>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</si>
  <si>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</si>
  <si>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</si>
  <si>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</si>
  <si>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</si>
  <si>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</si>
  <si>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</si>
  <si>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</si>
  <si>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</si>
  <si>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</si>
  <si>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</si>
  <si>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</si>
  <si>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</si>
  <si>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</si>
  <si>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</si>
  <si>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</si>
  <si>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</si>
  <si>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</si>
  <si>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</si>
  <si>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</si>
  <si>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</si>
  <si>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</si>
  <si>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</si>
  <si>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</si>
  <si>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</si>
  <si>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</si>
  <si>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</si>
  <si>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</si>
  <si>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</si>
  <si>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</si>
  <si>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</si>
  <si>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</si>
  <si>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</si>
  <si>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</si>
  <si>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</si>
  <si>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</si>
  <si>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</si>
  <si>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</si>
  <si>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</si>
  <si>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</si>
  <si>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</si>
  <si>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</si>
  <si>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</si>
  <si>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</si>
  <si>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</si>
  <si>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</si>
  <si>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</si>
  <si>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</si>
  <si>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</si>
  <si>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</si>
  <si>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</si>
  <si>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</si>
  <si>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</si>
  <si>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</si>
  <si>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</si>
  <si>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</si>
  <si>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</si>
  <si>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</si>
  <si>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</si>
  <si>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</si>
  <si>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</si>
  <si>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</si>
  <si>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</si>
  <si>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</si>
  <si>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</si>
  <si>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</si>
  <si>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</si>
  <si>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</si>
  <si>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</si>
  <si>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</si>
  <si>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</si>
  <si>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</si>
  <si>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</si>
  <si>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</si>
  <si>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</si>
  <si>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</si>
  <si>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</si>
  <si>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</si>
  <si>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</si>
  <si>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</si>
  <si>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</si>
  <si>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</si>
  <si>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</si>
  <si>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</si>
  <si>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</si>
  <si>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</si>
  <si>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</si>
  <si>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</si>
  <si>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</si>
  <si>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</si>
  <si>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</si>
  <si>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</si>
  <si>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</si>
  <si>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</si>
  <si>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</si>
  <si>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</si>
  <si>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</si>
  <si>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</si>
  <si>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</si>
  <si>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</si>
  <si>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</si>
  <si>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</si>
  <si>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</si>
  <si>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</si>
  <si>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</si>
  <si>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</si>
  <si>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</si>
  <si>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</si>
  <si>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</si>
  <si>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</si>
  <si>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</si>
  <si>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</si>
  <si>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</si>
  <si>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</si>
  <si>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</si>
  <si>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</si>
  <si>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</si>
  <si>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</si>
  <si>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</si>
  <si>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</si>
  <si>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</si>
  <si>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</si>
  <si>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</si>
  <si>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</si>
  <si>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</si>
  <si>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</si>
  <si>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</si>
  <si>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</si>
  <si>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</si>
  <si>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</si>
  <si>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</si>
  <si>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</si>
  <si>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</si>
  <si>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</si>
  <si>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</si>
  <si>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</si>
  <si>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</si>
  <si>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</si>
  <si>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</si>
  <si>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</si>
  <si>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</si>
  <si>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</si>
  <si>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</si>
  <si>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</si>
  <si>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</si>
  <si>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</si>
  <si>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</si>
  <si>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</si>
  <si>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</si>
  <si>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</si>
  <si>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</si>
  <si>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</si>
  <si>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</si>
  <si>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</si>
  <si>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</si>
  <si>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</si>
  <si>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</si>
  <si>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</si>
  <si>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</si>
  <si>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</si>
  <si>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</si>
  <si>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</si>
  <si>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</si>
  <si>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</si>
  <si>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</si>
  <si>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</si>
  <si>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</si>
  <si>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</si>
  <si>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</si>
  <si>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</si>
  <si>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</si>
  <si>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</si>
  <si>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</si>
  <si>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</si>
  <si>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</si>
  <si>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</si>
  <si>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</si>
  <si>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</si>
  <si>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</si>
  <si>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</si>
  <si>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</si>
  <si>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</si>
  <si>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</si>
  <si>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</si>
  <si>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</si>
  <si>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</si>
  <si>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</si>
  <si>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</si>
  <si>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</si>
  <si>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</si>
  <si>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</si>
  <si>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</si>
  <si>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</si>
  <si>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</si>
  <si>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</si>
  <si>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</si>
  <si>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</si>
  <si>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</si>
  <si>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</si>
  <si>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</si>
  <si>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</si>
  <si>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</si>
  <si>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</si>
  <si>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</si>
  <si>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</si>
  <si>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</si>
  <si>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</si>
  <si>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</si>
  <si>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</si>
  <si>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</si>
  <si>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</si>
  <si>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</si>
  <si>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</si>
  <si>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</si>
  <si>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</si>
  <si>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</si>
  <si>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</si>
  <si>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</si>
  <si>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</si>
  <si>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</si>
  <si>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</si>
  <si>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</si>
  <si>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</si>
  <si>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</si>
  <si>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</si>
  <si>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</si>
  <si>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</si>
  <si>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</si>
  <si>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</si>
  <si>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</si>
  <si>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</si>
  <si>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</si>
  <si>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</si>
  <si>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</si>
  <si>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</si>
  <si>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</si>
  <si>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</si>
  <si>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</si>
  <si>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</si>
  <si>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</si>
  <si>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</si>
  <si>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</si>
  <si>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</si>
  <si>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</si>
  <si>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</si>
  <si>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</si>
  <si>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</si>
  <si>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</si>
  <si>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</si>
  <si>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</si>
  <si>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</si>
  <si>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</si>
  <si>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</si>
  <si>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</si>
  <si>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</si>
  <si>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</si>
  <si>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</si>
  <si>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</si>
  <si>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</si>
  <si>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</si>
  <si>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</si>
  <si>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</si>
  <si>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</si>
  <si>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</si>
  <si>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</si>
  <si>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</si>
  <si>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</si>
  <si>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</si>
  <si>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</si>
  <si>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</si>
  <si>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</si>
  <si>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</si>
  <si>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</si>
  <si>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</si>
  <si>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</si>
  <si>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</si>
  <si>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</si>
  <si>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</si>
  <si>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</si>
  <si>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</si>
  <si>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</si>
  <si>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</si>
  <si>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</si>
  <si>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</si>
  <si>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</si>
  <si>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</si>
  <si>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</si>
  <si>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</si>
  <si>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</si>
  <si>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</si>
  <si>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</si>
  <si>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</si>
  <si>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</si>
  <si>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</si>
  <si>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</si>
  <si>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</si>
  <si>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</si>
  <si>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</si>
  <si>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</si>
  <si>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</si>
  <si>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</si>
  <si>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</si>
  <si>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</si>
  <si>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</si>
  <si>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</si>
  <si>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</si>
  <si>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</si>
  <si>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</si>
  <si>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</si>
  <si>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</si>
  <si>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</si>
  <si>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</si>
  <si>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</si>
  <si>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</si>
  <si>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</si>
  <si>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</si>
  <si>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</si>
  <si>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</si>
  <si>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</si>
  <si>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</si>
  <si>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</si>
  <si>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</si>
  <si>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</si>
  <si>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</si>
  <si>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</si>
  <si>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</si>
  <si>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</si>
  <si>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</si>
  <si>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</si>
  <si>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</si>
  <si>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</si>
  <si>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</si>
  <si>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</si>
  <si>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</si>
  <si>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</si>
  <si>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</si>
  <si>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</si>
  <si>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</si>
  <si>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</si>
  <si>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</si>
  <si>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</si>
  <si>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</si>
  <si>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</si>
  <si>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</si>
  <si>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</si>
  <si>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</si>
  <si>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</si>
  <si>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</si>
  <si>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</si>
  <si>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</si>
  <si>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</si>
  <si>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</si>
  <si>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</si>
  <si>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</si>
  <si>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</si>
  <si>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</si>
  <si>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</si>
  <si>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</si>
  <si>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</si>
  <si>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</si>
  <si>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</si>
  <si>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</si>
  <si>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</si>
  <si>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</si>
  <si>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</si>
  <si>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</si>
  <si>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</si>
  <si>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</si>
  <si>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</si>
  <si>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</si>
  <si>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</si>
  <si>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</si>
  <si>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</si>
  <si>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</si>
  <si>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</si>
  <si>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</si>
  <si>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</si>
  <si>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</si>
  <si>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</si>
  <si>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</si>
  <si>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</si>
  <si>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</si>
  <si>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</si>
  <si>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</si>
  <si>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</si>
  <si>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</si>
  <si>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</si>
  <si>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</si>
  <si>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</si>
  <si>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</si>
  <si>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</si>
  <si>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</si>
  <si>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</si>
  <si>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</si>
  <si>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</si>
  <si>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</si>
  <si>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</si>
  <si>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</si>
  <si>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</si>
  <si>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</si>
  <si>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</si>
  <si>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</si>
  <si>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</si>
  <si>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</si>
  <si>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</si>
  <si>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</si>
  <si>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</si>
  <si>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</si>
  <si>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</si>
  <si>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</si>
  <si>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</si>
  <si>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</si>
  <si>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</si>
  <si>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</si>
  <si>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</si>
  <si>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</si>
  <si>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</si>
  <si>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</si>
  <si>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</si>
  <si>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</si>
  <si>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</si>
  <si>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</si>
  <si>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</si>
  <si>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</si>
  <si>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</si>
  <si>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</si>
  <si>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</si>
  <si>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</si>
  <si>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</si>
  <si>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</si>
  <si>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</si>
  <si>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</si>
  <si>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</si>
  <si>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</si>
  <si>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</si>
  <si>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</si>
  <si>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</si>
  <si>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</si>
  <si>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</si>
  <si>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</si>
  <si>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</si>
  <si>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</si>
  <si>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</si>
  <si>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</si>
  <si>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</si>
  <si>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</si>
  <si>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</si>
  <si>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</si>
  <si>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</si>
  <si>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</si>
  <si>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</si>
  <si>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</si>
  <si>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</si>
  <si>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</si>
  <si>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</si>
  <si>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</si>
  <si>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</si>
  <si>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</si>
  <si>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</si>
  <si>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</si>
  <si>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</si>
  <si>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</si>
  <si>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</si>
  <si>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</si>
  <si>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</si>
  <si>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</si>
  <si>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</si>
  <si>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</si>
  <si>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</si>
  <si>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</si>
  <si>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</si>
  <si>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</si>
  <si>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</si>
  <si>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</si>
  <si>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</si>
  <si>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</si>
  <si>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</si>
  <si>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</si>
  <si>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</si>
  <si>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</si>
  <si>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</si>
  <si>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</si>
  <si>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</si>
  <si>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</si>
  <si>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</si>
  <si>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</si>
  <si>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</si>
  <si>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</si>
  <si>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</si>
  <si>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</si>
  <si>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</si>
  <si>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</si>
  <si>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</si>
  <si>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</si>
  <si>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</si>
  <si>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</si>
  <si>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</si>
  <si>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</si>
  <si>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</si>
  <si>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</si>
  <si>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</si>
  <si>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</si>
  <si>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</si>
  <si>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</si>
  <si>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</si>
  <si>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</si>
  <si>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</si>
  <si>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</si>
  <si>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</si>
  <si>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</si>
  <si>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</si>
  <si>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</si>
  <si>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</si>
  <si>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</si>
  <si>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</si>
  <si>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</si>
  <si>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</si>
  <si>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</si>
  <si>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</si>
  <si>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</si>
  <si>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</si>
  <si>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</si>
  <si>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</si>
  <si>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</si>
  <si>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</si>
  <si>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</si>
  <si>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</si>
  <si>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</si>
  <si>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</si>
  <si>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</si>
  <si>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</si>
  <si>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</si>
  <si>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</si>
  <si>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</si>
  <si>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</si>
  <si>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</si>
  <si>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</si>
  <si>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</si>
  <si>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</si>
  <si>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</si>
  <si>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</si>
  <si>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</si>
  <si>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</si>
  <si>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</si>
  <si>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</si>
  <si>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</si>
  <si>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</si>
  <si>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</si>
  <si>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</si>
  <si>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</si>
  <si>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</si>
  <si>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</si>
  <si>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</si>
  <si>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</si>
  <si>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</si>
  <si>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</si>
  <si>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</si>
  <si>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</si>
  <si>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</si>
  <si>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</si>
  <si>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</si>
  <si>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</si>
  <si>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</si>
  <si>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</si>
  <si>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</si>
  <si>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</si>
  <si>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</si>
  <si>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</si>
  <si>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</si>
  <si>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</si>
  <si>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</si>
  <si>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</si>
  <si>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</si>
  <si>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</si>
  <si>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</si>
  <si>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</si>
  <si>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</si>
  <si>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</si>
  <si>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</si>
  <si>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</si>
  <si>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</si>
  <si>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</si>
  <si>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</si>
  <si>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</si>
  <si>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</si>
  <si>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</si>
  <si>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</si>
  <si>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</si>
  <si>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</si>
  <si>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</si>
  <si>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</si>
  <si>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</si>
  <si>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</si>
  <si>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</si>
  <si>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</si>
  <si>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</si>
  <si>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</si>
  <si>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</si>
  <si>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</si>
  <si>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</si>
  <si>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</si>
  <si>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</si>
  <si>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</si>
  <si>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</si>
  <si>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</si>
  <si>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</si>
  <si>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</si>
  <si>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</si>
  <si>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</si>
  <si>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</si>
  <si>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</si>
  <si>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</si>
  <si>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</si>
  <si>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</si>
  <si>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</si>
  <si>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</si>
  <si>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</si>
  <si>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</si>
  <si>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</si>
  <si>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</si>
  <si>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</si>
  <si>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</si>
  <si>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</si>
  <si>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</si>
  <si>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</si>
  <si>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</si>
  <si>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</si>
  <si>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</si>
  <si>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</si>
  <si>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</si>
  <si>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</si>
  <si>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</si>
  <si>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</si>
  <si>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</si>
  <si>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</si>
  <si>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</si>
  <si>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</si>
  <si>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</si>
  <si>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</si>
  <si>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</si>
  <si>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</si>
  <si>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</si>
  <si>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</si>
  <si>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</si>
  <si>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</si>
  <si>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</si>
  <si>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</si>
  <si>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</si>
  <si>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</si>
  <si>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</si>
  <si>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</si>
  <si>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</si>
  <si>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</si>
  <si>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</si>
  <si>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</si>
  <si>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</si>
  <si>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</si>
  <si>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</si>
  <si>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</si>
  <si>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</si>
  <si>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</si>
  <si>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</si>
  <si>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</si>
  <si>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</si>
  <si>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</si>
  <si>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</si>
  <si>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</si>
  <si>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</si>
  <si>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</si>
  <si>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</si>
  <si>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</si>
  <si>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</si>
  <si>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</si>
  <si>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</si>
  <si>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</si>
  <si>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</si>
  <si>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</si>
  <si>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</si>
  <si>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</si>
  <si>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</si>
  <si>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</si>
  <si>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</si>
  <si>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</si>
  <si>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</si>
  <si>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</si>
  <si>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</si>
  <si>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</si>
  <si>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</si>
  <si>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</si>
  <si>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</si>
  <si>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</si>
  <si>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</si>
  <si>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</si>
  <si>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</si>
  <si>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</si>
  <si>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</si>
  <si>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</si>
  <si>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</si>
  <si>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</si>
  <si>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</si>
  <si>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</si>
  <si>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</si>
  <si>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</si>
  <si>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</si>
  <si>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</si>
  <si>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</si>
  <si>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</si>
  <si>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</si>
  <si>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</si>
  <si>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</si>
  <si>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</si>
  <si>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</si>
  <si>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</si>
  <si>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</si>
  <si>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</si>
  <si>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</si>
  <si>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</si>
  <si>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</si>
  <si>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</si>
  <si>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</si>
  <si>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</si>
  <si>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</si>
  <si>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</si>
  <si>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</si>
  <si>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</si>
  <si>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</si>
  <si>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</si>
  <si>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</si>
  <si>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</si>
  <si>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</si>
  <si>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</si>
  <si>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</si>
  <si>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</si>
  <si>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</si>
  <si>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</si>
  <si>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</si>
  <si>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</si>
  <si>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</si>
  <si>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</si>
  <si>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</si>
  <si>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</si>
  <si>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</si>
  <si>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</si>
  <si>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</si>
  <si>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</si>
  <si>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</si>
  <si>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</si>
  <si>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</si>
  <si>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</si>
  <si>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</si>
  <si>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</si>
  <si>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</si>
  <si>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</si>
  <si>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</si>
  <si>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</si>
  <si>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</si>
  <si>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</si>
  <si>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</si>
  <si>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</si>
  <si>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</si>
  <si>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</si>
  <si>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</si>
  <si>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</si>
  <si>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</si>
  <si>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</si>
  <si>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</si>
  <si>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</si>
  <si>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</si>
  <si>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</si>
  <si>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</si>
  <si>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</si>
  <si>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</si>
  <si>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</si>
  <si>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</si>
  <si>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</si>
  <si>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</si>
  <si>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</si>
  <si>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</si>
  <si>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</si>
  <si>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</si>
  <si>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</si>
  <si>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</si>
  <si>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</si>
  <si>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</si>
  <si>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</si>
  <si>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</si>
  <si>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</si>
  <si>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</si>
  <si>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</si>
  <si>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</si>
  <si>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</si>
  <si>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</si>
  <si>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</si>
  <si>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</si>
  <si>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</si>
  <si>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</si>
  <si>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</si>
  <si>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</si>
  <si>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</si>
  <si>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</si>
  <si>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</si>
  <si>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</si>
  <si>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</si>
  <si>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</si>
  <si>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</si>
  <si>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</si>
  <si>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</si>
  <si>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</si>
  <si>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</si>
  <si>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</si>
  <si>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</si>
  <si>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</si>
  <si>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</si>
  <si>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</si>
  <si>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</si>
  <si>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</si>
  <si>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</si>
  <si>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</si>
  <si>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</si>
  <si>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</si>
  <si>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</si>
  <si>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</si>
  <si>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</si>
  <si>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</si>
  <si>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</si>
  <si>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</si>
  <si>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</si>
  <si>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</si>
  <si>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</si>
  <si>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</si>
  <si>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</si>
  <si>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</si>
  <si>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</si>
  <si>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</si>
  <si>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</si>
  <si>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</si>
  <si>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</si>
  <si>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</si>
  <si>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</si>
  <si>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</si>
  <si>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</si>
  <si>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</si>
  <si>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</si>
  <si>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</si>
  <si>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</si>
  <si>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</si>
  <si>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</si>
  <si>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</si>
  <si>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</si>
  <si>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</si>
  <si>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</si>
  <si>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</si>
  <si>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</si>
  <si>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</si>
  <si>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</si>
  <si>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</si>
  <si>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</si>
  <si>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</si>
  <si>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</si>
  <si>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</si>
  <si>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</si>
  <si>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</si>
  <si>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</si>
  <si>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</si>
  <si>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</si>
  <si>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</si>
  <si>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</si>
  <si>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</si>
  <si>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</si>
  <si>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</si>
  <si>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</si>
  <si>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</si>
  <si>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</si>
  <si>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</si>
  <si>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</si>
  <si>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</si>
  <si>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</si>
  <si>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</si>
  <si>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</si>
  <si>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</si>
  <si>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</si>
  <si>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</si>
  <si>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</si>
  <si>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</si>
  <si>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</si>
  <si>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</si>
  <si>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</si>
  <si>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</si>
  <si>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</si>
  <si>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</si>
  <si>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</si>
  <si>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</si>
  <si>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</si>
  <si>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</si>
  <si>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</si>
  <si>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</si>
  <si>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</si>
  <si>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</si>
  <si>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</si>
  <si>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</si>
  <si>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</si>
  <si>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</si>
  <si>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</si>
  <si>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</si>
  <si>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</si>
  <si>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</si>
  <si>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</si>
  <si>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</si>
  <si>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</si>
  <si>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</si>
  <si>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</si>
  <si>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</si>
  <si>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</si>
  <si>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</si>
  <si>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</si>
  <si>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</si>
  <si>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</si>
  <si>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</si>
  <si>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</si>
  <si>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</si>
  <si>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</si>
  <si>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</si>
  <si>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</si>
  <si>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</si>
  <si>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</si>
  <si>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</si>
  <si>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</si>
  <si>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</si>
  <si>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</si>
  <si>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</si>
  <si>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</si>
  <si>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</si>
  <si>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</si>
  <si>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</si>
  <si>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</si>
  <si>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</si>
  <si>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</si>
  <si>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</si>
  <si>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</si>
  <si>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</si>
  <si>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</si>
  <si>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</si>
  <si>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</si>
  <si>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</si>
  <si>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</si>
  <si>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</si>
  <si>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</si>
  <si>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</si>
  <si>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</si>
  <si>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</si>
  <si>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</si>
  <si>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</si>
  <si>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</si>
  <si>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</si>
  <si>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</si>
  <si>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</si>
  <si>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</si>
  <si>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</si>
  <si>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</si>
  <si>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</si>
  <si>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</si>
  <si>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</si>
  <si>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</si>
  <si>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</si>
  <si>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</si>
  <si>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</si>
  <si>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</si>
  <si>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</si>
  <si>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</si>
  <si>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</si>
  <si>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</si>
  <si>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</si>
  <si>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</si>
  <si>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</si>
  <si>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</si>
  <si>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</si>
  <si>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</si>
  <si>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</si>
  <si>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</si>
  <si>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</si>
  <si>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</si>
  <si>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</si>
  <si>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</si>
  <si>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</si>
  <si>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</si>
  <si>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</si>
  <si>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</si>
  <si>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</si>
  <si>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</si>
  <si>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</si>
  <si>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</si>
  <si>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</si>
  <si>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</si>
  <si>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</si>
  <si>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</si>
  <si>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</si>
  <si>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</si>
  <si>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</si>
  <si>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</si>
  <si>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</si>
  <si>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</si>
  <si>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</si>
  <si>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</si>
  <si>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</si>
  <si>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</si>
  <si>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</si>
  <si>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</si>
  <si>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</si>
  <si>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</si>
  <si>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</si>
  <si>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</si>
  <si>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</si>
  <si>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</si>
  <si>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</si>
  <si>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</si>
  <si>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</si>
  <si>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</si>
  <si>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</si>
  <si>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</si>
  <si>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</si>
  <si>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</si>
  <si>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</si>
  <si>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</si>
  <si>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</si>
  <si>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</si>
  <si>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</si>
  <si>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</si>
  <si>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</si>
  <si>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</si>
  <si>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</si>
  <si>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</si>
  <si>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</si>
  <si>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</si>
  <si>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</si>
  <si>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</si>
  <si>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</si>
  <si>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</si>
  <si>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</si>
  <si>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</si>
  <si>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</si>
  <si>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</si>
  <si>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</si>
  <si>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</si>
  <si>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</si>
  <si>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</si>
  <si>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</si>
  <si>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</si>
  <si>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</si>
  <si>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</si>
  <si>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</si>
  <si>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</si>
  <si>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</si>
  <si>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</si>
  <si>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</si>
  <si>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</si>
  <si>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</si>
  <si>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</si>
  <si>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</si>
  <si>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</si>
  <si>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</si>
  <si>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</si>
  <si>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</si>
  <si>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</si>
  <si>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</si>
  <si>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</si>
  <si>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</si>
  <si>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</si>
  <si>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</si>
  <si>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</si>
  <si>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</si>
  <si>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</si>
  <si>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</si>
  <si>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</si>
  <si>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</si>
  <si>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</si>
  <si>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</si>
  <si>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</si>
  <si>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</si>
  <si>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</si>
  <si>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</si>
  <si>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</si>
  <si>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</si>
  <si>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</si>
  <si>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</si>
  <si>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</si>
  <si>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</si>
  <si>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</si>
  <si>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</si>
  <si>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</si>
  <si>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</si>
  <si>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</si>
  <si>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</si>
  <si>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</si>
  <si>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</si>
  <si>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</si>
  <si>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</si>
  <si>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</si>
  <si>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</si>
  <si>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</si>
  <si>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</si>
  <si>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</si>
  <si>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</si>
  <si>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</si>
  <si>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</si>
  <si>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</si>
  <si>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</si>
  <si>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</si>
  <si>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</si>
  <si>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</si>
  <si>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</si>
  <si>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</si>
  <si>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</si>
  <si>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</si>
  <si>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</si>
  <si>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</si>
  <si>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</si>
  <si>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</si>
  <si>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</si>
  <si>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</si>
  <si>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</si>
  <si>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</si>
  <si>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</si>
  <si>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</si>
  <si>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</si>
  <si>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</si>
  <si>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</si>
  <si>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</si>
  <si>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</si>
  <si>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</si>
  <si>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</si>
  <si>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</si>
  <si>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</si>
  <si>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</si>
  <si>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</si>
  <si>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</si>
  <si>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</si>
  <si>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</si>
  <si>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</si>
  <si>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</si>
  <si>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</si>
  <si>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</si>
  <si>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</si>
  <si>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</si>
  <si>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</si>
  <si>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</si>
  <si>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</si>
  <si>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</si>
  <si>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</si>
  <si>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</si>
  <si>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</si>
  <si>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</si>
  <si>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</si>
  <si>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</si>
  <si>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</si>
  <si>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</si>
  <si>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</si>
  <si>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</si>
  <si>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</si>
  <si>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</si>
  <si>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</si>
  <si>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</si>
  <si>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</si>
  <si>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</si>
  <si>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</si>
  <si>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</si>
  <si>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</si>
  <si>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</si>
  <si>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</si>
  <si>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</si>
  <si>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</si>
  <si>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</si>
  <si>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</si>
  <si>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</si>
  <si>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</si>
  <si>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</si>
  <si>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</si>
  <si>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</si>
  <si>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</si>
  <si>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</si>
  <si>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</si>
  <si>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</si>
  <si>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</si>
  <si>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</si>
  <si>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</si>
  <si>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</si>
  <si>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</si>
  <si>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</si>
  <si>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</si>
  <si>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</si>
  <si>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</si>
  <si>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</si>
  <si>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</si>
  <si>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</si>
  <si>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</si>
  <si>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</si>
  <si>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</si>
  <si>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</si>
  <si>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</si>
  <si>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</si>
  <si>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</si>
  <si>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</si>
  <si>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</si>
  <si>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</si>
  <si>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</si>
  <si>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</si>
  <si>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</si>
  <si>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</si>
  <si>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</si>
  <si>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</si>
  <si>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</si>
  <si>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</si>
  <si>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</si>
  <si>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</si>
  <si>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</si>
  <si>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</si>
  <si>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</si>
  <si>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</si>
  <si>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</si>
  <si>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</si>
  <si>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</si>
  <si>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</si>
  <si>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</si>
  <si>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</si>
  <si>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</si>
  <si>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</si>
  <si>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</si>
  <si>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</si>
  <si>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</si>
  <si>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</si>
  <si>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</si>
  <si>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</si>
  <si>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</si>
  <si>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</si>
  <si>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</si>
  <si>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</si>
  <si>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</si>
  <si>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</si>
  <si>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</si>
  <si>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</si>
  <si>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</si>
  <si>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</si>
  <si>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</si>
  <si>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</si>
  <si>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</si>
  <si>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</si>
  <si>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</si>
  <si>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</si>
  <si>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</si>
  <si>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</si>
  <si>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</si>
  <si>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</si>
  <si>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</si>
  <si>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</si>
  <si>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</si>
  <si>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</si>
  <si>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</si>
  <si>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</si>
  <si>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</si>
  <si>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</si>
  <si>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</si>
  <si>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</si>
  <si>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</si>
  <si>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</si>
  <si>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</si>
  <si>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</si>
  <si>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</si>
  <si>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</si>
  <si>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</si>
  <si>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</si>
  <si>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</si>
  <si>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</si>
  <si>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</si>
  <si>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</si>
  <si>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</si>
  <si>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</si>
  <si>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</si>
  <si>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</si>
  <si>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</si>
  <si>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</si>
  <si>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</si>
  <si>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</si>
  <si>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</si>
  <si>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</si>
  <si>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</si>
  <si>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</si>
  <si>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</si>
  <si>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</si>
  <si>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</si>
  <si>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</si>
  <si>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</si>
  <si>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</si>
  <si>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</si>
  <si>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</si>
  <si>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</si>
  <si>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</si>
  <si>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</si>
  <si>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</si>
  <si>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</si>
  <si>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</si>
  <si>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</si>
  <si>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</si>
  <si>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</si>
  <si>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</si>
  <si>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</si>
  <si>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</si>
  <si>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</si>
  <si>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</si>
  <si>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</si>
  <si>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</si>
  <si>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</si>
  <si>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</si>
  <si>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</si>
  <si>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</si>
  <si>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</si>
  <si>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</si>
  <si>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</si>
  <si>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</si>
  <si>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</si>
  <si>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</si>
  <si>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</si>
  <si>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</si>
  <si>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</si>
  <si>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</si>
  <si>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</si>
  <si>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</si>
  <si>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</si>
  <si>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</si>
  <si>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</si>
  <si>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</si>
  <si>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</si>
  <si>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</si>
  <si>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</si>
  <si>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</si>
  <si>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</si>
  <si>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</si>
  <si>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</si>
  <si>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</si>
  <si>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</si>
  <si>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</si>
  <si>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</si>
  <si>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</si>
  <si>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</si>
  <si>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</si>
  <si>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</si>
  <si>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</si>
  <si>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</si>
  <si>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</si>
  <si>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</si>
  <si>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</si>
  <si>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</si>
  <si>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</si>
  <si>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</si>
  <si>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</si>
  <si>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</si>
  <si>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</si>
  <si>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</si>
  <si>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</si>
  <si>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</si>
  <si>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</si>
  <si>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</si>
  <si>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</si>
  <si>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</si>
  <si>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</si>
  <si>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</si>
  <si>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</si>
  <si>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</si>
  <si>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</si>
  <si>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</si>
  <si>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</si>
  <si>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</si>
  <si>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</si>
  <si>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</si>
  <si>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</si>
  <si>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</si>
  <si>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</si>
  <si>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</si>
  <si>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</si>
  <si>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</si>
  <si>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</si>
  <si>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</si>
  <si>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</si>
  <si>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</si>
  <si>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</si>
  <si>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</si>
  <si>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</si>
  <si>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</si>
  <si>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</si>
  <si>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</si>
  <si>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</si>
  <si>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</si>
  <si>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</si>
  <si>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</si>
  <si>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</si>
  <si>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</si>
  <si>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</si>
  <si>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</si>
  <si>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</si>
  <si>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</si>
  <si>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</si>
  <si>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</si>
  <si>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</si>
  <si>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</si>
  <si>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</si>
  <si>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</si>
  <si>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</si>
  <si>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</si>
  <si>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</si>
  <si>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</si>
  <si>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</si>
  <si>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</si>
  <si>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</si>
  <si>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</si>
  <si>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</si>
  <si>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</si>
  <si>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</si>
  <si>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</si>
  <si>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</si>
  <si>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</si>
  <si>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</si>
  <si>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</si>
  <si>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</si>
  <si>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</si>
  <si>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</si>
  <si>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</si>
  <si>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</si>
  <si>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</si>
  <si>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</si>
  <si>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</si>
  <si>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</si>
  <si>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</si>
  <si>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</si>
  <si>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</si>
  <si>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</si>
  <si>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</si>
  <si>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</si>
  <si>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</si>
  <si>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</si>
  <si>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</si>
  <si>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</si>
  <si>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</si>
  <si>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</si>
  <si>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</si>
  <si>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</si>
  <si>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</si>
  <si>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</si>
  <si>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</si>
  <si>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</si>
  <si>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</si>
  <si>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</si>
  <si>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</si>
  <si>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</si>
  <si>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</si>
  <si>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</si>
  <si>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</si>
  <si>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</si>
  <si>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</si>
  <si>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</si>
  <si>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</si>
  <si>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</si>
  <si>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</si>
  <si>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</si>
  <si>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</si>
  <si>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</si>
  <si>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</si>
  <si>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</si>
  <si>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</si>
  <si>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</si>
  <si>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</si>
  <si>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</si>
  <si>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</si>
  <si>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</si>
  <si>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</si>
  <si>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</si>
  <si>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</si>
  <si>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</si>
  <si>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</si>
  <si>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</si>
  <si>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</si>
  <si>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</si>
  <si>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</si>
  <si>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</si>
  <si>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</si>
  <si>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</si>
  <si>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</si>
  <si>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</si>
  <si>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</si>
  <si>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</si>
  <si>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</si>
  <si>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</si>
  <si>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</si>
  <si>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</si>
  <si>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</si>
  <si>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</si>
  <si>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</si>
  <si>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</si>
  <si>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</si>
  <si>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</si>
  <si>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</si>
  <si>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</si>
  <si>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</si>
  <si>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</si>
  <si>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</si>
  <si>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</si>
  <si>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</si>
  <si>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</si>
  <si>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</si>
  <si>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</si>
  <si>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</si>
  <si>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</si>
  <si>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</si>
  <si>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</si>
  <si>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</si>
  <si>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</si>
  <si>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</si>
  <si>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</si>
  <si>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</si>
  <si>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</si>
  <si>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</si>
  <si>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</si>
  <si>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</si>
  <si>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</si>
  <si>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</si>
  <si>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</si>
  <si>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</si>
  <si>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</si>
  <si>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</si>
  <si>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</si>
  <si>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</si>
  <si>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</si>
  <si>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</si>
  <si>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</si>
  <si>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</si>
  <si>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</si>
  <si>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</si>
  <si>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</si>
  <si>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</si>
  <si>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</si>
  <si>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</si>
  <si>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</si>
  <si>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</si>
  <si>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</si>
  <si>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</si>
  <si>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</si>
  <si>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</si>
  <si>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</si>
  <si>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</si>
  <si>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</si>
  <si>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</si>
  <si>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</si>
  <si>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</si>
  <si>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</si>
  <si>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</si>
  <si>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</si>
  <si>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</si>
  <si>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</si>
  <si>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</si>
  <si>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</si>
  <si>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</si>
  <si>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</si>
  <si>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</si>
  <si>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</si>
  <si>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</si>
  <si>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</si>
  <si>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</si>
  <si>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</si>
  <si>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</si>
  <si>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</si>
  <si>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</si>
  <si>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</si>
  <si>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</si>
  <si>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</si>
  <si>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</si>
  <si>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</si>
  <si>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</si>
  <si>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</si>
  <si>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</si>
  <si>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</si>
  <si>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</si>
  <si>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</si>
  <si>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</si>
  <si>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</si>
  <si>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</si>
  <si>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</si>
  <si>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</si>
  <si>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</si>
  <si>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</si>
  <si>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</si>
  <si>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</si>
  <si>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</si>
  <si>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</si>
  <si>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</si>
  <si>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</si>
  <si>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</si>
  <si>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</si>
  <si>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</si>
  <si>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</si>
  <si>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</si>
  <si>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</si>
  <si>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</si>
  <si>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</si>
  <si>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</si>
  <si>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</si>
  <si>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</si>
  <si>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</si>
  <si>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</si>
  <si>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</si>
  <si>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</si>
  <si>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</si>
  <si>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</si>
  <si>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</si>
  <si>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</si>
  <si>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</si>
  <si>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</si>
  <si>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</si>
  <si>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</si>
  <si>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</si>
  <si>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</si>
  <si>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</si>
  <si>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</si>
  <si>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</si>
  <si>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</si>
  <si>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</si>
  <si>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</si>
  <si>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</si>
  <si>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</si>
  <si>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</si>
  <si>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</si>
  <si>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</si>
  <si>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</si>
  <si>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</si>
  <si>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</si>
  <si>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</si>
  <si>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</si>
  <si>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</si>
  <si>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</si>
  <si>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</si>
  <si>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</si>
  <si>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</si>
  <si>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</si>
  <si>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</si>
  <si>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</si>
  <si>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</si>
  <si>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</si>
  <si>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</si>
  <si>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</si>
  <si>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</si>
  <si>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</si>
  <si>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</si>
  <si>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</si>
  <si>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</si>
  <si>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</si>
  <si>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</si>
  <si>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</si>
  <si>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</si>
  <si>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</si>
  <si>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</si>
  <si>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</si>
  <si>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</si>
  <si>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</si>
  <si>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</si>
  <si>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</si>
  <si>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</si>
  <si>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</si>
  <si>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</si>
  <si>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</si>
  <si>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</si>
  <si>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</si>
  <si>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</si>
  <si>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</si>
  <si>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</si>
  <si>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</si>
  <si>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</si>
  <si>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</si>
  <si>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</si>
  <si>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</si>
  <si>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</si>
  <si>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</si>
  <si>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</si>
  <si>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</si>
  <si>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</si>
  <si>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</si>
  <si>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</si>
  <si>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</si>
  <si>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</si>
  <si>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</si>
  <si>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</si>
  <si>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</si>
  <si>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</si>
  <si>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</si>
  <si>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</si>
  <si>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</si>
  <si>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</si>
  <si>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</si>
  <si>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</si>
  <si>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</si>
  <si>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</si>
  <si>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</si>
  <si>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</si>
  <si>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</si>
  <si>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</si>
  <si>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</si>
  <si>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</si>
  <si>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</si>
  <si>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</si>
  <si>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</si>
  <si>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</si>
  <si>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</si>
  <si>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</si>
  <si>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</si>
  <si>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</si>
  <si>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</si>
  <si>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</si>
  <si>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</si>
  <si>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</si>
  <si>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</si>
  <si>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</si>
  <si>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</si>
  <si>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</si>
  <si>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</si>
  <si>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</si>
  <si>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</si>
  <si>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</si>
  <si>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</si>
  <si>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</si>
  <si>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</si>
  <si>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</si>
  <si>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</si>
  <si>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</si>
  <si>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</si>
  <si>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</si>
  <si>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</si>
  <si>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</si>
  <si>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</si>
  <si>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</si>
  <si>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</si>
  <si>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</si>
  <si>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</si>
  <si>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</si>
  <si>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</si>
  <si>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</si>
  <si>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</si>
  <si>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</si>
  <si>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</si>
  <si>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</si>
  <si>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</si>
  <si>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</si>
  <si>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</si>
  <si>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</si>
  <si>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</si>
  <si>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</si>
  <si>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</si>
  <si>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</si>
  <si>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</si>
  <si>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</si>
  <si>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</si>
  <si>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</si>
  <si>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</si>
  <si>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</si>
  <si>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</si>
  <si>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</si>
  <si>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</si>
  <si>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</si>
  <si>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</si>
  <si>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</si>
  <si>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</si>
  <si>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</si>
  <si>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</si>
  <si>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</si>
  <si>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</si>
  <si>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</si>
  <si>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</si>
  <si>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</si>
  <si>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</si>
  <si>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</si>
  <si>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</si>
  <si>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</si>
  <si>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</si>
  <si>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</si>
  <si>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</si>
  <si>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</si>
  <si>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</si>
  <si>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</si>
  <si>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</si>
  <si>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</si>
  <si>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</si>
  <si>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</si>
  <si>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</si>
  <si>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</si>
  <si>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</si>
  <si>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</si>
  <si>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</si>
  <si>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</si>
  <si>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</si>
  <si>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</si>
  <si>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</si>
  <si>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</si>
  <si>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</si>
  <si>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</si>
  <si>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</si>
  <si>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</si>
  <si>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</si>
  <si>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</si>
  <si>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</si>
  <si>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</si>
  <si>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</si>
  <si>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</si>
  <si>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</si>
  <si>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</si>
  <si>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</si>
  <si>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</si>
  <si>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</si>
  <si>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</si>
  <si>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</si>
  <si>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</si>
  <si>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</si>
  <si>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</si>
  <si>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</si>
  <si>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</si>
  <si>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</si>
  <si>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</si>
  <si>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</si>
  <si>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</si>
  <si>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</si>
  <si>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</si>
  <si>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</si>
  <si>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</si>
  <si>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</si>
  <si>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</si>
  <si>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</si>
  <si>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</si>
  <si>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</si>
  <si>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</si>
  <si>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</si>
  <si>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</si>
  <si>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</si>
  <si>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</si>
  <si>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</si>
  <si>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</si>
  <si>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</si>
  <si>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</si>
  <si>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</si>
  <si>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</si>
  <si>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</si>
  <si>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</si>
  <si>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</si>
  <si>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</si>
  <si>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</si>
  <si>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</si>
  <si>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</si>
  <si>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</si>
  <si>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</si>
  <si>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</si>
  <si>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</si>
  <si>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</si>
  <si>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</si>
  <si>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</si>
  <si>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</si>
  <si>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</si>
  <si>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</si>
  <si>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</si>
  <si>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</si>
  <si>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</si>
  <si>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</si>
  <si>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</si>
  <si>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</si>
  <si>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</si>
  <si>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</si>
  <si>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</si>
  <si>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</si>
  <si>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</si>
  <si>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</si>
  <si>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</si>
  <si>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</si>
  <si>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</si>
  <si>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</si>
  <si>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</si>
  <si>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</si>
  <si>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</si>
  <si>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</si>
  <si>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</si>
  <si>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</si>
  <si>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</si>
  <si>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</si>
  <si>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</si>
  <si>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</si>
  <si>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</si>
  <si>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</si>
  <si>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</si>
  <si>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</si>
  <si>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</si>
  <si>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</si>
  <si>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</si>
  <si>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</si>
  <si>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</si>
  <si>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</si>
  <si>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</si>
  <si>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</si>
  <si>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</si>
  <si>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</si>
  <si>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</si>
  <si>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</si>
  <si>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</si>
  <si>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</si>
  <si>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</si>
  <si>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</si>
  <si>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</si>
  <si>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</si>
  <si>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</si>
  <si>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</si>
  <si>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</si>
  <si>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</si>
  <si>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</si>
  <si>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</si>
  <si>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</si>
  <si>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</si>
  <si>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</si>
  <si>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</si>
  <si>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</si>
  <si>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</si>
  <si>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</si>
  <si>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</si>
  <si>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</si>
  <si>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</si>
  <si>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</si>
  <si>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</si>
  <si>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</si>
  <si>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</si>
  <si>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</si>
  <si>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</si>
  <si>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</si>
  <si>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</si>
  <si>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</si>
  <si>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</si>
  <si>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</si>
  <si>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</si>
  <si>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</si>
  <si>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</si>
  <si>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</si>
  <si>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</si>
  <si>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</si>
  <si>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</si>
  <si>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</si>
  <si>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</si>
  <si>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</si>
  <si>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</si>
  <si>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</si>
  <si>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</si>
  <si>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</si>
  <si>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</si>
  <si>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</si>
  <si>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</si>
  <si>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</si>
  <si>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</si>
  <si>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</si>
  <si>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</si>
  <si>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</si>
  <si>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</si>
  <si>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</si>
  <si>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</si>
  <si>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</si>
  <si>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</si>
  <si>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</si>
  <si>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</si>
  <si>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</si>
  <si>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</si>
  <si>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</si>
  <si>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</si>
  <si>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</si>
  <si>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</si>
  <si>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</si>
  <si>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</si>
  <si>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</si>
  <si>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</si>
  <si>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</si>
  <si>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</si>
  <si>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</si>
  <si>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</si>
  <si>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</si>
  <si>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</si>
  <si>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</si>
  <si>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</si>
  <si>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</si>
  <si>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</si>
  <si>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</si>
  <si>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</si>
  <si>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</si>
  <si>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</si>
  <si>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</si>
  <si>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</si>
  <si>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</si>
  <si>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</si>
  <si>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</si>
  <si>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</si>
  <si>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</si>
  <si>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</si>
  <si>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</si>
  <si>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</si>
  <si>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</si>
  <si>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</si>
  <si>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</si>
  <si>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</si>
  <si>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</si>
  <si>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</si>
  <si>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</si>
  <si>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</si>
  <si>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</si>
  <si>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</si>
  <si>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</si>
  <si>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</si>
  <si>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</si>
  <si>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</si>
  <si>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</si>
  <si>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</si>
  <si>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</si>
  <si>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</si>
  <si>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</si>
  <si>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</si>
  <si>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</si>
  <si>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</si>
  <si>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</si>
  <si>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</si>
  <si>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</si>
  <si>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</si>
  <si>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</si>
  <si>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</si>
  <si>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</si>
  <si>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</si>
  <si>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</si>
  <si>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</si>
  <si>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</si>
  <si>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</si>
  <si>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</si>
  <si>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</si>
  <si>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</si>
  <si>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</si>
  <si>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</si>
  <si>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</si>
  <si>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</si>
  <si>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</si>
  <si>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</si>
  <si>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</si>
  <si>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</si>
  <si>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</si>
  <si>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</si>
  <si>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</si>
  <si>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</si>
  <si>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</si>
  <si>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</si>
  <si>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</si>
  <si>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</si>
  <si>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</si>
  <si>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</si>
  <si>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</si>
  <si>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</si>
  <si>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</si>
  <si>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</si>
  <si>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</si>
  <si>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</si>
  <si>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</si>
  <si>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</si>
  <si>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</si>
  <si>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</si>
  <si>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</si>
  <si>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</si>
  <si>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</si>
  <si>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</si>
  <si>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</si>
  <si>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</si>
  <si>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</si>
  <si>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</si>
  <si>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</si>
  <si>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</si>
  <si>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</si>
  <si>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</si>
  <si>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</si>
  <si>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</si>
  <si>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</si>
  <si>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</si>
  <si>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</si>
  <si>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</si>
  <si>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</si>
  <si>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</si>
  <si>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</si>
  <si>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</si>
  <si>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</si>
  <si>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</si>
  <si>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</si>
  <si>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</si>
  <si>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</si>
  <si>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</si>
  <si>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</si>
  <si>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</si>
  <si>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</si>
  <si>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</si>
  <si>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</si>
  <si>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</si>
  <si>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</si>
  <si>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</si>
  <si>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</si>
  <si>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</si>
  <si>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</si>
  <si>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</si>
  <si>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</si>
  <si>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</si>
  <si>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</si>
  <si>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</si>
  <si>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</si>
  <si>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</si>
  <si>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</si>
  <si>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</si>
  <si>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</si>
  <si>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</si>
  <si>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</si>
  <si>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</si>
  <si>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</si>
  <si>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</si>
  <si>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</si>
  <si>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</si>
  <si>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</si>
  <si>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</si>
  <si>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</si>
  <si>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</si>
  <si>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</si>
  <si>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</si>
  <si>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</si>
  <si>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</si>
  <si>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</si>
  <si>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</si>
  <si>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</si>
  <si>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</si>
  <si>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</si>
  <si>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</si>
  <si>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</si>
  <si>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</si>
  <si>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</si>
  <si>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</si>
  <si>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</si>
  <si>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</si>
  <si>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</si>
  <si>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</si>
  <si>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</si>
  <si>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</si>
  <si>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</si>
  <si>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</si>
  <si>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</si>
  <si>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</si>
  <si>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</si>
  <si>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</si>
  <si>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</si>
  <si>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</si>
  <si>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</si>
  <si>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</si>
  <si>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</si>
  <si>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</si>
  <si>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</si>
  <si>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</si>
  <si>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</si>
  <si>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</si>
  <si>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</si>
  <si>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</si>
  <si>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</si>
  <si>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</si>
  <si>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</si>
  <si>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</si>
  <si>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</si>
  <si>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</si>
  <si>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</si>
  <si>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</si>
  <si>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</si>
  <si>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</si>
  <si>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</si>
  <si>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</si>
  <si>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</si>
  <si>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</si>
  <si>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</si>
  <si>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</si>
  <si>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</si>
  <si>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</si>
  <si>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</si>
  <si>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</si>
  <si>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</si>
  <si>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</si>
  <si>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</si>
  <si>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</si>
  <si>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</si>
  <si>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</si>
  <si>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</si>
  <si>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</si>
  <si>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</si>
  <si>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</si>
  <si>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</si>
  <si>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</si>
  <si>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</si>
  <si>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</si>
  <si>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</si>
  <si>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</si>
  <si>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</si>
  <si>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</si>
  <si>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</si>
  <si>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</si>
  <si>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</si>
  <si>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</si>
  <si>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</si>
  <si>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</si>
  <si>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</si>
  <si>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</si>
  <si>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</si>
  <si>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</si>
  <si>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</si>
  <si>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</si>
  <si>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</si>
  <si>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</si>
  <si>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</si>
  <si>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</si>
  <si>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</si>
  <si>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</si>
  <si>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</si>
  <si>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</si>
  <si>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</si>
  <si>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</si>
  <si>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</si>
  <si>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</si>
  <si>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</si>
  <si>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</si>
  <si>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</si>
  <si>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</si>
  <si>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</si>
  <si>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</si>
  <si>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</si>
  <si>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</si>
  <si>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</si>
  <si>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</si>
  <si>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</si>
  <si>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</si>
  <si>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</si>
  <si>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</si>
  <si>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</si>
  <si>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</si>
  <si>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</si>
  <si>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</si>
  <si>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</si>
  <si>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</si>
  <si>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</si>
  <si>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</si>
  <si>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</si>
  <si>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</si>
  <si>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</si>
  <si>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</si>
  <si>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</si>
  <si>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</si>
  <si>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</si>
  <si>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</si>
  <si>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</si>
  <si>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</si>
  <si>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</si>
  <si>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</si>
  <si>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</si>
  <si>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</si>
  <si>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</si>
  <si>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</si>
  <si>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</si>
  <si>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</si>
  <si>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</si>
  <si>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</si>
  <si>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</si>
  <si>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</si>
  <si>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</si>
  <si>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</si>
  <si>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</si>
  <si>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</si>
  <si>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</si>
  <si>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</si>
  <si>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</si>
  <si>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</si>
  <si>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</si>
  <si>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</si>
  <si>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</si>
  <si>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</si>
  <si>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</si>
  <si>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</si>
  <si>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</si>
  <si>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</si>
  <si>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</si>
  <si>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</si>
  <si>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</si>
  <si>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</si>
  <si>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</si>
  <si>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</si>
  <si>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</si>
  <si>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</si>
  <si>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</si>
  <si>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</si>
  <si>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</si>
  <si>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</si>
  <si>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</si>
  <si>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</si>
  <si>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</si>
  <si>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</si>
  <si>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</si>
  <si>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</si>
  <si>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</si>
  <si>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</si>
  <si>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</si>
  <si>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</si>
  <si>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</si>
  <si>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</si>
  <si>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</si>
  <si>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</si>
  <si>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</si>
  <si>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</si>
  <si>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</si>
  <si>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</si>
  <si>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</si>
  <si>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</si>
  <si>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</si>
  <si>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</si>
  <si>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</si>
  <si>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</si>
  <si>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</si>
  <si>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</si>
  <si>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</si>
  <si>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</si>
  <si>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</si>
  <si>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</si>
  <si>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</si>
  <si>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</si>
  <si>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</si>
  <si>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</si>
  <si>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</si>
  <si>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</si>
  <si>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</si>
  <si>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</si>
  <si>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</si>
  <si>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</si>
  <si>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</si>
  <si>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</si>
  <si>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</si>
  <si>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</si>
  <si>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</si>
  <si>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</si>
  <si>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</si>
  <si>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</si>
  <si>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</si>
  <si>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</si>
  <si>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</si>
  <si>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</si>
  <si>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</si>
  <si>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</si>
  <si>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</si>
  <si>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</si>
  <si>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</si>
  <si>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</si>
  <si>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</si>
  <si>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</si>
  <si>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</si>
  <si>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</si>
  <si>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</si>
  <si>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</si>
  <si>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</si>
  <si>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</si>
  <si>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</si>
  <si>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</si>
  <si>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</si>
  <si>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</si>
  <si>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</si>
  <si>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</si>
  <si>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</si>
  <si>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</si>
  <si>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</si>
  <si>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</si>
  <si>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</si>
  <si>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</si>
  <si>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</si>
  <si>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</si>
  <si>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</si>
  <si>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</si>
  <si>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</si>
  <si>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</si>
  <si>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</si>
  <si>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</si>
  <si>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</si>
  <si>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</si>
  <si>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</si>
  <si>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</si>
  <si>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</si>
  <si>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</si>
  <si>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</si>
  <si>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</si>
  <si>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</si>
  <si>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</si>
  <si>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</si>
  <si>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</si>
  <si>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</si>
  <si>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</si>
  <si>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</si>
  <si>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</si>
  <si>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</si>
  <si>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</si>
  <si>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</si>
  <si>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</si>
  <si>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</si>
  <si>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</si>
  <si>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</si>
  <si>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</si>
  <si>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</si>
  <si>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</si>
  <si>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</si>
  <si>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</si>
  <si>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</si>
  <si>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</si>
  <si>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</si>
  <si>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</si>
  <si>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</si>
  <si>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</si>
  <si>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</si>
  <si>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</si>
  <si>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</si>
  <si>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</si>
  <si>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</si>
  <si>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</si>
  <si>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</si>
  <si>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</si>
  <si>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</si>
  <si>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</si>
  <si>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</si>
  <si>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</si>
  <si>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</si>
  <si>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</si>
  <si>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</si>
  <si>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</si>
  <si>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</si>
  <si>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</si>
  <si>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</si>
  <si>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</si>
  <si>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</si>
  <si>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</si>
  <si>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</si>
  <si>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</si>
  <si>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</si>
  <si>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</si>
  <si>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</si>
  <si>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</si>
  <si>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</si>
  <si>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</si>
  <si>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</si>
  <si>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</si>
  <si>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</si>
  <si>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</si>
  <si>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</si>
  <si>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</si>
  <si>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</si>
  <si>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</si>
  <si>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</si>
  <si>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</si>
  <si>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</si>
  <si>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</si>
  <si>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</si>
  <si>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</si>
  <si>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</si>
  <si>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</si>
  <si>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</si>
  <si>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</si>
  <si>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</si>
  <si>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</si>
  <si>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</si>
  <si>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</si>
  <si>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</si>
  <si>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</si>
  <si>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</si>
  <si>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</si>
  <si>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</si>
  <si>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</si>
  <si>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</si>
  <si>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</si>
  <si>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</si>
  <si>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</si>
  <si>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</si>
  <si>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</si>
  <si>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</si>
  <si>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</si>
  <si>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</si>
  <si>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</si>
  <si>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</si>
  <si>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</si>
  <si>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</si>
  <si>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</si>
  <si>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</si>
  <si>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</si>
  <si>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</si>
  <si>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</si>
  <si>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</si>
  <si>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</si>
  <si>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</si>
  <si>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</si>
  <si>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</si>
  <si>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</si>
  <si>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</si>
  <si>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</si>
  <si>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</si>
  <si>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</si>
  <si>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</si>
  <si>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</si>
  <si>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</si>
  <si>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</si>
  <si>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</si>
  <si>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</si>
  <si>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</si>
  <si>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</si>
  <si>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</si>
  <si>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</si>
  <si>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</si>
  <si>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</si>
  <si>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</si>
  <si>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</si>
  <si>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</si>
  <si>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</si>
  <si>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</si>
  <si>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</si>
  <si>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</si>
  <si>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</si>
  <si>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</si>
  <si>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</si>
  <si>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</si>
  <si>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</si>
  <si>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</si>
  <si>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</si>
  <si>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</si>
  <si>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</si>
  <si>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</si>
  <si>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</si>
  <si>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</si>
  <si>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</si>
  <si>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</si>
  <si>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</si>
  <si>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</si>
  <si>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</si>
  <si>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</si>
  <si>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</si>
  <si>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</si>
  <si>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</si>
  <si>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</si>
  <si>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</si>
  <si>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</si>
  <si>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</si>
  <si>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</si>
  <si>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</si>
  <si>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</si>
  <si>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</si>
  <si>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</si>
  <si>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</si>
  <si>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</si>
  <si>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</si>
  <si>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</si>
  <si>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</si>
  <si>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</si>
  <si>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</si>
  <si>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</si>
  <si>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</si>
  <si>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</si>
  <si>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</si>
  <si>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</si>
  <si>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</si>
  <si>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</si>
  <si>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</si>
  <si>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</si>
  <si>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</si>
  <si>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</si>
  <si>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</si>
  <si>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</si>
  <si>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</si>
  <si>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</si>
  <si>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</si>
  <si>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</si>
  <si>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</si>
  <si>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</si>
  <si>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</si>
  <si>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</si>
  <si>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</si>
  <si>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</si>
  <si>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</si>
  <si>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</si>
  <si>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</si>
  <si>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</si>
  <si>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</si>
  <si>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</si>
  <si>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</si>
  <si>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</si>
  <si>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</si>
  <si>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</si>
  <si>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</si>
  <si>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</si>
  <si>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</si>
  <si>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</si>
  <si>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</si>
  <si>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</si>
  <si>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</si>
  <si>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</si>
  <si>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</si>
  <si>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</si>
  <si>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</si>
  <si>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</si>
  <si>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</si>
  <si>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</si>
  <si>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</si>
  <si>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</si>
  <si>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</si>
  <si>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</si>
  <si>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</si>
  <si>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</si>
  <si>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</si>
  <si>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</si>
  <si>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</si>
  <si>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</si>
  <si>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</si>
  <si>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</si>
  <si>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</si>
  <si>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</si>
  <si>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</si>
  <si>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</si>
  <si>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</si>
  <si>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</si>
  <si>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</si>
  <si>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</si>
  <si>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</si>
  <si>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</si>
  <si>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</si>
  <si>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</si>
  <si>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</si>
  <si>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</si>
  <si>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</si>
  <si>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</si>
  <si>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</si>
  <si>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</si>
  <si>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</si>
  <si>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</si>
  <si>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</si>
  <si>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</si>
  <si>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</si>
  <si>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</si>
  <si>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</si>
  <si>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</si>
  <si>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</si>
  <si>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</si>
  <si>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</si>
  <si>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</si>
  <si>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</si>
  <si>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</si>
  <si>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</si>
  <si>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</si>
  <si>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</si>
  <si>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</si>
  <si>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</si>
  <si>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</si>
  <si>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</si>
  <si>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</si>
  <si>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</si>
  <si>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</si>
  <si>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</si>
  <si>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</si>
  <si>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</si>
  <si>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</si>
  <si>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</si>
  <si>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</si>
  <si>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</si>
  <si>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</si>
  <si>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</si>
  <si>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</si>
  <si>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</si>
  <si>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</si>
  <si>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</si>
  <si>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</si>
  <si>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</si>
  <si>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</si>
  <si>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</si>
  <si>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</si>
  <si>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</si>
  <si>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</si>
  <si>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</si>
  <si>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</si>
  <si>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</si>
  <si>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</si>
  <si>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</si>
  <si>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</si>
  <si>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</si>
  <si>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</si>
  <si>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</si>
  <si>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</si>
  <si>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</si>
  <si>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</si>
  <si>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</si>
  <si>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</si>
  <si>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</si>
  <si>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</si>
  <si>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</si>
  <si>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</si>
  <si>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</si>
  <si>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</si>
  <si>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</si>
  <si>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</si>
  <si>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</si>
  <si>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</si>
  <si>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</si>
  <si>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</si>
  <si>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</si>
  <si>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</si>
  <si>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</si>
  <si>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</si>
  <si>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</si>
  <si>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</si>
  <si>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</si>
  <si>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</si>
  <si>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</si>
  <si>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</si>
  <si>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</si>
  <si>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</si>
  <si>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</si>
  <si>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</si>
  <si>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</si>
  <si>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</si>
  <si>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</si>
  <si>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</si>
  <si>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</si>
  <si>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</si>
  <si>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</si>
  <si>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</si>
  <si>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</si>
  <si>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</si>
  <si>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</si>
  <si>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</si>
  <si>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</si>
  <si>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</si>
  <si>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</si>
  <si>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</si>
  <si>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</si>
  <si>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</si>
  <si>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</si>
  <si>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</si>
  <si>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</si>
  <si>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</si>
  <si>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</si>
  <si>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</si>
  <si>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</si>
  <si>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</si>
  <si>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</si>
  <si>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</si>
  <si>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</si>
  <si>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</si>
  <si>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</si>
  <si>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</si>
  <si>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</si>
  <si>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</si>
  <si>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</si>
  <si>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</si>
  <si>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</si>
  <si>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</si>
  <si>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</si>
  <si>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</si>
  <si>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</si>
  <si>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</si>
  <si>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</si>
  <si>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</si>
  <si>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</si>
  <si>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</si>
  <si>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</si>
  <si>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</si>
  <si>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</si>
  <si>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</si>
  <si>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</si>
  <si>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</si>
  <si>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</si>
  <si>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</si>
  <si>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</si>
  <si>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</si>
  <si>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</si>
  <si>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</si>
  <si>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</si>
  <si>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</si>
  <si>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</si>
  <si>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</si>
  <si>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</si>
  <si>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</si>
  <si>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</si>
  <si>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</si>
  <si>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</si>
  <si>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</si>
  <si>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</si>
  <si>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</si>
  <si>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</si>
  <si>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</si>
  <si>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</si>
  <si>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</si>
  <si>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</si>
  <si>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</si>
  <si>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</si>
  <si>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</si>
  <si>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</si>
  <si>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</si>
  <si>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</si>
  <si>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</si>
  <si>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</si>
  <si>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</si>
  <si>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</si>
  <si>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</si>
  <si>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</si>
  <si>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</si>
  <si>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</si>
  <si>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</si>
  <si>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</si>
  <si>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</si>
  <si>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</si>
  <si>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</si>
  <si>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</si>
  <si>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</si>
  <si>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</si>
  <si>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</si>
  <si>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</si>
  <si>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</si>
  <si>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</si>
  <si>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</si>
  <si>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</si>
  <si>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</si>
  <si>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</si>
  <si>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</si>
  <si>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</si>
  <si>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</si>
  <si>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</si>
  <si>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</si>
  <si>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</si>
  <si>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</si>
  <si>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</si>
  <si>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</si>
  <si>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</si>
  <si>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</si>
  <si>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</si>
  <si>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</si>
  <si>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</si>
  <si>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</si>
  <si>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</si>
  <si>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</si>
  <si>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</si>
  <si>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</si>
  <si>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</si>
  <si>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</si>
  <si>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</si>
  <si>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</si>
  <si>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</si>
  <si>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</si>
  <si>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</si>
  <si>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</si>
  <si>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</si>
  <si>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</si>
  <si>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</si>
  <si>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</si>
  <si>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</si>
  <si>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</si>
  <si>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</si>
  <si>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</si>
  <si>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</si>
  <si>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</si>
  <si>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</si>
  <si>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</si>
  <si>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</si>
  <si>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</si>
  <si>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</si>
  <si>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</si>
  <si>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</si>
  <si>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</si>
  <si>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</si>
  <si>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</si>
  <si>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</si>
  <si>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</si>
  <si>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</si>
  <si>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</si>
  <si>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</si>
  <si>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</si>
  <si>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</si>
  <si>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</si>
  <si>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</si>
  <si>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</si>
  <si>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</si>
  <si>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</si>
  <si>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</si>
  <si>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</si>
  <si>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</si>
  <si>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</si>
  <si>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</si>
  <si>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</si>
  <si>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</si>
  <si>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</si>
  <si>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</si>
  <si>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</si>
  <si>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</si>
  <si>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</si>
  <si>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</si>
  <si>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</si>
  <si>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</si>
  <si>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</si>
  <si>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</si>
  <si>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</si>
  <si>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</si>
  <si>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</si>
  <si>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</si>
  <si>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</si>
  <si>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</si>
  <si>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</si>
  <si>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</si>
  <si>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</si>
  <si>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</si>
  <si>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</si>
  <si>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</si>
  <si>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</si>
  <si>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</si>
  <si>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</si>
  <si>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</si>
  <si>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</si>
  <si>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</si>
  <si>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</si>
  <si>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</si>
  <si>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</si>
  <si>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</si>
  <si>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</si>
  <si>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</si>
  <si>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</si>
  <si>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</si>
  <si>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</si>
  <si>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</si>
  <si>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</si>
  <si>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</si>
  <si>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</si>
  <si>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</si>
  <si>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</si>
  <si>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</si>
  <si>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</si>
  <si>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</si>
  <si>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</si>
  <si>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</si>
  <si>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</si>
  <si>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</si>
  <si>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</si>
  <si>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</si>
  <si>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</si>
  <si>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</si>
  <si>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</si>
  <si>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</si>
  <si>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</si>
  <si>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</si>
  <si>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</si>
  <si>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</si>
  <si>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</si>
  <si>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</si>
  <si>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</si>
  <si>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</si>
  <si>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</si>
  <si>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</si>
  <si>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</si>
  <si>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</si>
  <si>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</si>
  <si>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</si>
  <si>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</si>
  <si>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</si>
  <si>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</si>
  <si>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</si>
  <si>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</si>
  <si>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</si>
  <si>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</si>
  <si>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</si>
  <si>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</si>
  <si>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</si>
  <si>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</si>
  <si>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</si>
  <si>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</si>
  <si>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</si>
  <si>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</si>
  <si>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</si>
  <si>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</si>
  <si>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</si>
  <si>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</si>
  <si>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</si>
  <si>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</si>
  <si>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</si>
  <si>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</si>
  <si>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</si>
  <si>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</si>
  <si>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</si>
  <si>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</si>
  <si>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</si>
  <si>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</si>
  <si>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</si>
  <si>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</si>
  <si>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</si>
  <si>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</si>
  <si>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</si>
  <si>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</si>
  <si>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</si>
  <si>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</si>
  <si>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</si>
  <si>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</si>
  <si>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</si>
  <si>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</si>
  <si>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</si>
  <si>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</si>
  <si>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</si>
  <si>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</si>
  <si>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</si>
  <si>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</si>
  <si>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</si>
  <si>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</si>
  <si>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</si>
  <si>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</si>
  <si>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</si>
  <si>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</si>
  <si>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</si>
  <si>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</si>
  <si>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</si>
  <si>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</si>
  <si>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</si>
  <si>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</si>
  <si>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</si>
  <si>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</si>
  <si>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</si>
  <si>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</si>
  <si>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</si>
  <si>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</si>
  <si>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</si>
  <si>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</si>
  <si>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</si>
  <si>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</si>
  <si>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</si>
  <si>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</si>
  <si>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</si>
  <si>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</si>
  <si>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</si>
  <si>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</si>
  <si>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</si>
  <si>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</si>
  <si>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</si>
  <si>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</si>
  <si>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</si>
  <si>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</si>
  <si>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</si>
  <si>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</si>
  <si>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</si>
  <si>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</si>
  <si>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</si>
  <si>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</si>
  <si>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</si>
  <si>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</si>
  <si>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</si>
  <si>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</si>
  <si>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</si>
  <si>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</si>
  <si>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</si>
  <si>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</si>
  <si>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</si>
  <si>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</si>
  <si>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</si>
  <si>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</si>
  <si>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</si>
  <si>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</si>
  <si>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</si>
  <si>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</si>
  <si>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</si>
  <si>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</si>
  <si>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</si>
  <si>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</si>
  <si>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</si>
  <si>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</si>
  <si>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</si>
  <si>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</si>
  <si>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</si>
  <si>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</si>
  <si>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</si>
  <si>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</si>
  <si>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</si>
  <si>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</si>
  <si>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</si>
  <si>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</si>
  <si>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</si>
  <si>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</si>
  <si>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</si>
  <si>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</si>
  <si>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</si>
  <si>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</si>
  <si>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</si>
  <si>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</si>
  <si>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</si>
  <si>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</si>
  <si>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</si>
  <si>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</si>
  <si>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</si>
  <si>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</si>
  <si>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</si>
  <si>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</si>
  <si>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</si>
  <si>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</si>
  <si>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</si>
  <si>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</si>
  <si>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</si>
  <si>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</si>
  <si>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</si>
  <si>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</si>
  <si>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</si>
  <si>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</si>
  <si>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</si>
  <si>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</si>
  <si>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</si>
  <si>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</si>
  <si>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</si>
  <si>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</si>
  <si>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</si>
  <si>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</si>
  <si>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</si>
  <si>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</si>
  <si>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</si>
  <si>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</si>
  <si>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</si>
  <si>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</si>
  <si>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</si>
  <si>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</si>
  <si>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</si>
  <si>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</si>
  <si>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</si>
  <si>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</si>
  <si>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</si>
  <si>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</si>
  <si>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</si>
  <si>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</si>
  <si>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</si>
  <si>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</si>
  <si>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</si>
  <si>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</si>
  <si>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</si>
  <si>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</si>
  <si>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</si>
  <si>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</si>
  <si>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</si>
  <si>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</si>
  <si>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</si>
  <si>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</si>
  <si>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</si>
  <si>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</si>
  <si>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</si>
  <si>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</si>
  <si>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</si>
  <si>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</si>
  <si>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</si>
  <si>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</si>
  <si>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</si>
  <si>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</si>
  <si>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</si>
  <si>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</si>
  <si>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</si>
  <si>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</si>
  <si>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</si>
  <si>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</si>
  <si>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</si>
  <si>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</si>
  <si>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</si>
  <si>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</si>
  <si>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</si>
  <si>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</si>
  <si>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</si>
  <si>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</si>
  <si>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</si>
  <si>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</si>
  <si>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</si>
  <si>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</si>
  <si>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</si>
  <si>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</si>
  <si>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</si>
  <si>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</si>
  <si>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</si>
  <si>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</si>
  <si>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</si>
  <si>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</si>
  <si>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</si>
  <si>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</si>
  <si>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</si>
  <si>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</si>
  <si>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</si>
  <si>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</si>
  <si>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</si>
  <si>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</si>
  <si>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</si>
  <si>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</si>
  <si>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</si>
  <si>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</si>
  <si>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</si>
  <si>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</si>
  <si>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</si>
  <si>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</si>
  <si>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</si>
  <si>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</si>
  <si>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</si>
  <si>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</si>
  <si>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</si>
  <si>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</si>
  <si>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</si>
  <si>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</si>
  <si>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</si>
  <si>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</si>
  <si>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</si>
  <si>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</si>
  <si>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</si>
  <si>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</si>
  <si>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</si>
  <si>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</si>
  <si>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</si>
  <si>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</si>
  <si>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</si>
  <si>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</si>
  <si>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</si>
  <si>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</si>
  <si>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</si>
  <si>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</si>
  <si>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</si>
  <si>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</si>
  <si>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</si>
  <si>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</si>
  <si>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</si>
  <si>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</si>
  <si>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</si>
  <si>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</si>
  <si>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</si>
  <si>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</si>
  <si>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</si>
  <si>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</si>
  <si>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</si>
  <si>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</si>
  <si>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</si>
  <si>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</si>
  <si>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</si>
  <si>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</si>
  <si>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</si>
  <si>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</si>
  <si>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</si>
  <si>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</si>
  <si>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</si>
  <si>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</si>
  <si>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</si>
  <si>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</si>
  <si>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</si>
  <si>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</si>
  <si>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</si>
  <si>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</si>
  <si>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</si>
  <si>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</si>
  <si>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</si>
  <si>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</si>
  <si>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</si>
  <si>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</si>
  <si>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</si>
  <si>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</si>
  <si>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</si>
  <si>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</si>
  <si>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</si>
  <si>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</si>
  <si>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</si>
  <si>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</si>
  <si>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</si>
  <si>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</si>
  <si>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</si>
  <si>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</si>
  <si>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</si>
  <si>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</si>
  <si>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</si>
  <si>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</si>
  <si>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</si>
  <si>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</si>
  <si>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</si>
  <si>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</si>
  <si>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</si>
  <si>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</si>
  <si>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</si>
  <si>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</si>
  <si>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</si>
  <si>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</si>
  <si>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</si>
  <si>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</si>
  <si>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</si>
  <si>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</si>
  <si>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</si>
  <si>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</si>
  <si>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</si>
  <si>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</si>
  <si>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</si>
  <si>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</si>
  <si>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</si>
  <si>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</si>
  <si>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</si>
  <si>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</si>
  <si>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</si>
  <si>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</si>
  <si>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</si>
  <si>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</si>
  <si>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</si>
  <si>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</si>
  <si>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</si>
  <si>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</si>
  <si>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</si>
  <si>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</si>
  <si>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</si>
  <si>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</si>
  <si>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</si>
  <si>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</si>
  <si>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</si>
  <si>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</si>
  <si>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</si>
  <si>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</si>
  <si>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</si>
  <si>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</si>
  <si>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</si>
  <si>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</si>
  <si>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</si>
  <si>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</si>
  <si>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</si>
  <si>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</si>
  <si>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</si>
  <si>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</si>
  <si>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</si>
  <si>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</si>
  <si>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</si>
  <si>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</si>
  <si>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</si>
  <si>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</si>
  <si>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</si>
  <si>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</si>
  <si>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</si>
  <si>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</si>
  <si>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</si>
  <si>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</si>
  <si>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</si>
  <si>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</si>
  <si>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</si>
  <si>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</si>
  <si>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</si>
  <si>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</si>
  <si>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</si>
  <si>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</si>
  <si>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</si>
  <si>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</si>
  <si>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</si>
  <si>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</si>
  <si>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</si>
  <si>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</si>
  <si>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</si>
  <si>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</si>
  <si>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</si>
  <si>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</si>
  <si>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</si>
  <si>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</si>
  <si>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</si>
  <si>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</si>
  <si>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</si>
  <si>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</si>
  <si>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</si>
  <si>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</si>
  <si>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</si>
  <si>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</si>
  <si>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</si>
  <si>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</si>
  <si>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</si>
  <si>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</si>
  <si>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</si>
  <si>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</si>
  <si>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</si>
  <si>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</si>
  <si>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</si>
  <si>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</si>
  <si>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</si>
  <si>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</si>
  <si>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</si>
  <si>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</si>
  <si>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</si>
  <si>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</si>
  <si>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</si>
  <si>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</si>
  <si>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</si>
  <si>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</si>
  <si>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</si>
  <si>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</si>
  <si>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</si>
  <si>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</si>
  <si>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</si>
  <si>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</si>
  <si>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</si>
  <si>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</si>
  <si>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</si>
  <si>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</si>
  <si>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</si>
  <si>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</si>
  <si>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</si>
  <si>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</si>
  <si>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</si>
  <si>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</si>
  <si>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</si>
  <si>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</si>
  <si>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</si>
  <si>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</si>
  <si>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</si>
  <si>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</si>
  <si>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</si>
  <si>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</si>
  <si>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</si>
  <si>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</si>
  <si>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</si>
  <si>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</si>
  <si>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</si>
  <si>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</si>
  <si>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</si>
  <si>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</si>
  <si>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</si>
  <si>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</si>
  <si>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</si>
  <si>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</si>
  <si>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</si>
  <si>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</si>
  <si>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</si>
  <si>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</si>
  <si>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</si>
  <si>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</si>
  <si>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</si>
  <si>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</si>
  <si>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</si>
  <si>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</si>
  <si>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</si>
  <si>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</si>
  <si>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</si>
  <si>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</si>
  <si>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</si>
  <si>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</si>
  <si>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</si>
  <si>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</si>
  <si>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</si>
  <si>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</si>
  <si>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</si>
  <si>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</si>
  <si>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</si>
  <si>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</si>
  <si>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</si>
  <si>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</si>
  <si>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</si>
  <si>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</si>
  <si>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</si>
  <si>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</si>
  <si>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</si>
  <si>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</si>
  <si>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</si>
  <si>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</si>
  <si>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</si>
  <si>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</si>
  <si>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</si>
  <si>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</si>
  <si>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</si>
  <si>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</si>
  <si>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</si>
  <si>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</si>
  <si>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</si>
  <si>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</si>
  <si>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</si>
  <si>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</si>
  <si>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</si>
  <si>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</si>
  <si>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</si>
  <si>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</si>
  <si>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</si>
  <si>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</si>
  <si>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</si>
  <si>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</si>
  <si>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</si>
  <si>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</si>
  <si>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</si>
  <si>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</si>
  <si>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</si>
  <si>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</si>
  <si>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</si>
  <si>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</si>
  <si>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</si>
  <si>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</si>
  <si>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</si>
  <si>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</si>
  <si>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</si>
  <si>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</si>
  <si>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</si>
  <si>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</si>
  <si>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</si>
  <si>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</si>
  <si>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</si>
  <si>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</si>
  <si>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</si>
  <si>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</si>
  <si>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</si>
  <si>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</si>
  <si>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</si>
  <si>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</si>
  <si>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</si>
  <si>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</si>
  <si>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</si>
  <si>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</si>
  <si>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</si>
  <si>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</si>
  <si>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</si>
  <si>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</si>
  <si>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</si>
  <si>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</si>
  <si>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</si>
  <si>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</si>
  <si>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</si>
  <si>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</si>
  <si>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</si>
  <si>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</si>
  <si>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</si>
  <si>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</si>
  <si>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</si>
  <si>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</si>
  <si>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</si>
  <si>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</si>
  <si>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</si>
  <si>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</si>
  <si>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</si>
  <si>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</si>
  <si>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</si>
  <si>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</si>
  <si>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</si>
  <si>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</si>
  <si>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</si>
  <si>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</si>
  <si>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</si>
  <si>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</si>
  <si>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</si>
  <si>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</si>
  <si>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</si>
  <si>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</si>
  <si>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</si>
  <si>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</si>
  <si>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</si>
  <si>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</si>
  <si>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</si>
  <si>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</si>
  <si>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</si>
  <si>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</si>
  <si>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</si>
  <si>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</si>
  <si>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</si>
  <si>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</si>
  <si>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</si>
  <si>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</si>
  <si>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</si>
  <si>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</si>
  <si>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</si>
  <si>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</si>
  <si>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</si>
  <si>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</si>
  <si>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</si>
  <si>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</si>
  <si>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</si>
  <si>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</si>
  <si>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</si>
  <si>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</si>
  <si>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</si>
  <si>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</si>
  <si>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</si>
  <si>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</si>
  <si>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</si>
  <si>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</si>
  <si>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</si>
  <si>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</si>
  <si>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</si>
  <si>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</si>
  <si>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</si>
  <si>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</si>
  <si>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</si>
  <si>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</si>
  <si>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</si>
  <si>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</si>
  <si>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</si>
  <si>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</si>
  <si>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</si>
  <si>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</si>
  <si>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</si>
  <si>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</si>
  <si>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</si>
  <si>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</si>
  <si>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</si>
  <si>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</si>
  <si>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</si>
  <si>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</si>
  <si>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</si>
  <si>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</si>
  <si>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</si>
  <si>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</si>
  <si>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</si>
  <si>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</si>
  <si>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</si>
  <si>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</si>
  <si>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</si>
  <si>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</si>
  <si>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</si>
  <si>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</si>
  <si>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</si>
  <si>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</si>
  <si>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</si>
  <si>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</si>
  <si>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</si>
  <si>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</si>
  <si>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</si>
  <si>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</si>
  <si>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</si>
  <si>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</si>
  <si>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</si>
  <si>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</si>
  <si>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</si>
  <si>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</si>
  <si>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</si>
  <si>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</si>
  <si>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</si>
  <si>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</si>
  <si>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</si>
  <si>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</si>
  <si>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</si>
  <si>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</si>
  <si>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</si>
  <si>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</si>
  <si>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</si>
  <si>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</si>
  <si>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</si>
  <si>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</si>
  <si>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</si>
  <si>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</si>
  <si>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</si>
  <si>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</si>
  <si>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</si>
  <si>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</si>
  <si>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</si>
  <si>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</si>
  <si>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</si>
  <si>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</si>
  <si>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</si>
  <si>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</si>
  <si>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</si>
  <si>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</si>
  <si>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</si>
  <si>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</si>
  <si>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</si>
  <si>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</si>
  <si>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</si>
  <si>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</si>
  <si>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</si>
  <si>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</si>
  <si>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</si>
  <si>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</si>
  <si>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</si>
  <si>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</si>
  <si>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</si>
  <si>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</si>
  <si>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</si>
  <si>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</si>
  <si>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</si>
  <si>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</si>
  <si>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</si>
  <si>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</si>
  <si>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</si>
  <si>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</si>
  <si>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</si>
  <si>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</si>
  <si>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</si>
  <si>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</si>
  <si>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</si>
  <si>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</si>
  <si>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</si>
  <si>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</si>
  <si>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</si>
  <si>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</si>
  <si>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</si>
  <si>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</si>
  <si>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</si>
  <si>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</si>
  <si>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</si>
  <si>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</si>
  <si>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</si>
  <si>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</si>
  <si>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</si>
  <si>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</si>
  <si>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</si>
  <si>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</si>
  <si>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</si>
  <si>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</si>
  <si>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</si>
  <si>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</si>
  <si>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</si>
  <si>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</si>
  <si>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</si>
  <si>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</si>
  <si>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</si>
  <si>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</si>
  <si>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</si>
  <si>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</si>
  <si>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</si>
  <si>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</si>
  <si>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</si>
  <si>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</si>
  <si>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</si>
  <si>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</si>
  <si>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</si>
  <si>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</si>
  <si>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</si>
  <si>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</si>
  <si>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</si>
  <si>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</si>
  <si>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</si>
  <si>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</si>
  <si>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</si>
  <si>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</si>
  <si>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</si>
  <si>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</si>
  <si>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</si>
  <si>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</si>
  <si>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</si>
  <si>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</si>
  <si>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</si>
  <si>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</si>
  <si>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</si>
  <si>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</si>
  <si>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</si>
  <si>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</si>
  <si>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</si>
  <si>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</si>
  <si>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</si>
  <si>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</si>
  <si>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</si>
  <si>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</si>
  <si>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</si>
  <si>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</si>
  <si>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</si>
  <si>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</si>
  <si>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</si>
  <si>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</si>
  <si>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</si>
  <si>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</si>
  <si>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</si>
  <si>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</si>
  <si>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</si>
  <si>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</si>
  <si>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</si>
  <si>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</si>
  <si>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</si>
  <si>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</si>
  <si>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</si>
  <si>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</si>
  <si>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</si>
  <si>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</si>
  <si>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</si>
  <si>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</si>
  <si>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</si>
  <si>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</si>
  <si>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</si>
  <si>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</si>
  <si>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</si>
  <si>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</si>
  <si>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</si>
  <si>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</si>
  <si>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</si>
  <si>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</si>
  <si>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</si>
  <si>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</si>
  <si>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</si>
  <si>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</si>
  <si>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</si>
  <si>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</si>
  <si>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</si>
  <si>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</si>
  <si>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</si>
  <si>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</si>
  <si>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</si>
  <si>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</si>
  <si>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</si>
  <si>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</si>
  <si>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</si>
  <si>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</si>
  <si>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</si>
  <si>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</si>
  <si>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</si>
  <si>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</si>
  <si>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</si>
  <si>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</si>
  <si>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</si>
  <si>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</si>
  <si>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</si>
  <si>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</si>
  <si>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</si>
  <si>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</si>
  <si>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</si>
  <si>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</si>
  <si>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</si>
  <si>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</si>
  <si>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</si>
  <si>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</si>
  <si>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</si>
  <si>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</si>
  <si>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</si>
  <si>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</si>
  <si>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</si>
  <si>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</si>
  <si>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</si>
  <si>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</si>
  <si>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</si>
  <si>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</si>
  <si>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</si>
  <si>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</si>
  <si>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</si>
  <si>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</si>
  <si>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</si>
  <si>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</si>
  <si>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</si>
  <si>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</si>
  <si>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</si>
  <si>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</si>
  <si>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</si>
  <si>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</si>
  <si>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</si>
  <si>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</si>
  <si>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</si>
  <si>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</si>
  <si>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</si>
  <si>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</si>
  <si>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</si>
  <si>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</si>
  <si>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</si>
  <si>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</si>
  <si>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</si>
  <si>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</si>
  <si>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</si>
  <si>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</si>
  <si>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</si>
  <si>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</si>
  <si>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</si>
  <si>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</si>
  <si>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</si>
  <si>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</si>
  <si>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</si>
  <si>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</si>
  <si>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</si>
  <si>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</si>
  <si>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</si>
  <si>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</si>
  <si>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</si>
  <si>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</si>
  <si>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</si>
  <si>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</si>
  <si>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</si>
  <si>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</si>
  <si>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</si>
  <si>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</si>
  <si>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</si>
  <si>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</si>
  <si>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</si>
  <si>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</si>
  <si>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</si>
  <si>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</si>
  <si>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</si>
  <si>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</si>
  <si>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</si>
  <si>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</si>
  <si>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</si>
  <si>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</si>
  <si>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</si>
  <si>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</si>
  <si>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</si>
  <si>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</si>
  <si>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</si>
  <si>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</si>
  <si>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</si>
  <si>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</si>
  <si>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</si>
  <si>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</si>
  <si>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</si>
  <si>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</si>
  <si>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</si>
  <si>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</si>
  <si>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</si>
  <si>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</si>
  <si>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</si>
  <si>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</si>
  <si>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</si>
  <si>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</si>
  <si>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</si>
  <si>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</si>
  <si>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</si>
  <si>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</si>
  <si>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</si>
  <si>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</si>
  <si>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</si>
  <si>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</si>
  <si>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</si>
  <si>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</si>
  <si>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</si>
  <si>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</si>
  <si>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</si>
  <si>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</si>
  <si>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</si>
  <si>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</si>
  <si>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</si>
  <si>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</si>
  <si>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</si>
  <si>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</si>
  <si>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</si>
  <si>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</si>
  <si>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</si>
  <si>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</si>
  <si>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</si>
  <si>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</si>
  <si>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</si>
  <si>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</si>
  <si>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</si>
  <si>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</si>
  <si>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</si>
  <si>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</si>
  <si>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</si>
  <si>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</si>
  <si>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</si>
  <si>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</si>
  <si>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</si>
  <si>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</si>
  <si>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</si>
  <si>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</si>
  <si>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</si>
  <si>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</si>
  <si>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</si>
  <si>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</si>
  <si>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</si>
  <si>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</si>
  <si>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</si>
  <si>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</si>
  <si>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</si>
  <si>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</si>
  <si>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</si>
  <si>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</si>
  <si>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</si>
  <si>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</si>
  <si>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</si>
  <si>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</si>
  <si>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</si>
  <si>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</si>
  <si>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</si>
  <si>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</si>
  <si>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</si>
  <si>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</si>
  <si>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</si>
  <si>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</si>
  <si>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</si>
  <si>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</si>
  <si>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</si>
  <si>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</si>
  <si>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</si>
  <si>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</si>
  <si>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</si>
  <si>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</si>
  <si>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</si>
  <si>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</si>
  <si>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</si>
  <si>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</si>
  <si>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</si>
  <si>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</si>
  <si>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</si>
  <si>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</si>
  <si>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</si>
  <si>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</si>
  <si>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</si>
  <si>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</si>
  <si>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</si>
  <si>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</si>
  <si>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</si>
  <si>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</si>
  <si>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</si>
  <si>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</si>
  <si>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</si>
  <si>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</si>
  <si>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</si>
  <si>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</si>
  <si>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</si>
  <si>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</si>
  <si>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</si>
  <si>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</si>
  <si>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</si>
  <si>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</si>
  <si>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</si>
  <si>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</si>
  <si>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</si>
  <si>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</si>
  <si>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</si>
  <si>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</si>
  <si>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</si>
  <si>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</si>
  <si>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</si>
  <si>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</si>
  <si>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</si>
  <si>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</si>
  <si>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</si>
  <si>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</si>
  <si>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</si>
  <si>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</si>
  <si>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</si>
  <si>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</si>
  <si>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</si>
  <si>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</si>
  <si>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</si>
  <si>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</si>
  <si>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</si>
  <si>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</si>
  <si>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</si>
  <si>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</si>
  <si>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</si>
  <si>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</si>
  <si>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</si>
  <si>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</si>
  <si>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</si>
  <si>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</si>
  <si>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</si>
  <si>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</si>
  <si>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</si>
  <si>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</si>
  <si>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</si>
  <si>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</si>
  <si>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</si>
  <si>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</si>
  <si>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</si>
  <si>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</si>
  <si>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</si>
  <si>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</si>
  <si>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</si>
  <si>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</si>
  <si>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</si>
  <si>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</si>
  <si>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</si>
  <si>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</si>
  <si>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</si>
  <si>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</si>
  <si>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</si>
  <si>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</si>
  <si>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</si>
  <si>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</si>
  <si>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</si>
  <si>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</si>
  <si>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</si>
  <si>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</si>
  <si>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</si>
  <si>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</si>
  <si>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</si>
  <si>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</si>
  <si>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</si>
  <si>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</si>
  <si>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</si>
  <si>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</si>
  <si>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</si>
  <si>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</si>
  <si>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</si>
  <si>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</si>
  <si>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</si>
  <si>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</si>
  <si>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</si>
  <si>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</si>
  <si>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</si>
  <si>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</si>
  <si>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</si>
  <si>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</si>
  <si>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</si>
  <si>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</si>
  <si>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</si>
  <si>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</si>
  <si>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</si>
  <si>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</si>
  <si>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</si>
  <si>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</si>
  <si>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</si>
  <si>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</si>
  <si>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</si>
  <si>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</si>
  <si>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</si>
  <si>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</si>
  <si>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</si>
  <si>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</si>
  <si>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</si>
  <si>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</si>
  <si>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</si>
  <si>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</si>
  <si>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</si>
  <si>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</si>
  <si>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</si>
  <si>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</si>
  <si>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</si>
  <si>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</si>
  <si>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</si>
  <si>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</si>
  <si>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</si>
  <si>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</si>
  <si>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</si>
  <si>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</si>
  <si>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</si>
  <si>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</si>
  <si>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</si>
  <si>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</si>
  <si>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</si>
  <si>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</si>
  <si>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</si>
  <si>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</si>
  <si>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</si>
  <si>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</si>
  <si>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</si>
  <si>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</si>
  <si>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</si>
  <si>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</si>
  <si>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</si>
  <si>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</si>
  <si>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</si>
  <si>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</si>
  <si>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</si>
  <si>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</si>
  <si>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</si>
  <si>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</si>
  <si>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</si>
  <si>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</si>
  <si>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</si>
  <si>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</si>
  <si>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</si>
  <si>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</si>
  <si>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</si>
  <si>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</si>
  <si>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</si>
  <si>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</si>
  <si>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</si>
  <si>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</si>
  <si>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</si>
  <si>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</si>
  <si>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</si>
  <si>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</si>
  <si>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</si>
  <si>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</si>
  <si>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</si>
  <si>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</si>
  <si>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</si>
  <si>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</si>
  <si>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</si>
  <si>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</si>
  <si>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</si>
  <si>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</si>
  <si>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</si>
  <si>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</si>
  <si>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</si>
  <si>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</si>
  <si>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</si>
  <si>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</si>
  <si>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</si>
  <si>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</si>
  <si>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</si>
  <si>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</si>
  <si>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</si>
  <si>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</si>
  <si>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</si>
  <si>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</si>
  <si>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</si>
  <si>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</si>
  <si>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</si>
  <si>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</si>
  <si>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</si>
  <si>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</si>
  <si>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</si>
  <si>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</si>
  <si>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</si>
  <si>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</si>
  <si>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</si>
  <si>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</si>
  <si>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</si>
  <si>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</si>
  <si>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</si>
  <si>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</si>
  <si>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</si>
  <si>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</si>
  <si>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</si>
  <si>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</si>
  <si>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</si>
  <si>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</si>
  <si>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</si>
  <si>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</si>
  <si>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</si>
  <si>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</si>
  <si>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</si>
  <si>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</si>
  <si>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</si>
  <si>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</si>
  <si>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</si>
  <si>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</si>
  <si>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</si>
  <si>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</si>
  <si>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</si>
  <si>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</si>
  <si>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</si>
  <si>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</si>
  <si>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</si>
  <si>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</si>
  <si>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</si>
  <si>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</si>
  <si>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</si>
  <si>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</si>
  <si>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</si>
  <si>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</si>
  <si>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</si>
  <si>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</si>
  <si>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</si>
  <si>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</si>
  <si>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</si>
  <si>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</si>
  <si>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</si>
  <si>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</si>
  <si>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</si>
  <si>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</si>
  <si>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</si>
  <si>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</si>
  <si>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</si>
  <si>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</si>
  <si>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</si>
  <si>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</si>
  <si>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</si>
  <si>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</si>
  <si>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</si>
  <si>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</si>
  <si>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</si>
  <si>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</si>
  <si>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</si>
  <si>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</si>
  <si>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</si>
  <si>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</si>
  <si>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</si>
  <si>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</si>
  <si>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</si>
  <si>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</si>
  <si>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</si>
  <si>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</si>
  <si>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</si>
  <si>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</si>
  <si>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</si>
  <si>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</si>
  <si>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</si>
  <si>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</si>
  <si>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</si>
  <si>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</si>
  <si>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</si>
  <si>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</si>
  <si>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</si>
  <si>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</si>
  <si>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</si>
  <si>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</si>
  <si>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</si>
  <si>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</si>
  <si>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</si>
  <si>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</si>
  <si>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</si>
  <si>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</si>
  <si>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</si>
  <si>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</si>
  <si>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</si>
  <si>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</si>
  <si>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</si>
  <si>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</si>
  <si>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</si>
  <si>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</si>
  <si>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</si>
  <si>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</si>
  <si>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</si>
  <si>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</si>
  <si>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</si>
  <si>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</si>
  <si>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</si>
  <si>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</si>
  <si>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</si>
  <si>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</si>
  <si>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</si>
  <si>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</si>
  <si>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</si>
  <si>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</si>
  <si>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</si>
  <si>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</si>
  <si>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</si>
  <si>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</si>
  <si>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</si>
  <si>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</si>
  <si>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</si>
  <si>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</si>
  <si>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</si>
  <si>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</si>
  <si>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</si>
  <si>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</si>
  <si>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</si>
  <si>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</si>
  <si>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</si>
  <si>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</si>
  <si>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</si>
  <si>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</si>
  <si>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</si>
  <si>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</si>
  <si>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</si>
  <si>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</si>
  <si>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</si>
  <si>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</si>
  <si>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</si>
  <si>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</si>
  <si>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</si>
  <si>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</si>
  <si>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</si>
  <si>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</si>
  <si>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</si>
  <si>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</si>
  <si>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</si>
  <si>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</si>
  <si>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</si>
  <si>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</si>
  <si>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</si>
  <si>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</si>
  <si>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</si>
  <si>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</si>
  <si>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</si>
  <si>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</si>
  <si>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</si>
  <si>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</si>
  <si>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</si>
  <si>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</si>
  <si>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</si>
  <si>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</si>
  <si>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</si>
  <si>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</si>
  <si>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</si>
  <si>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</si>
  <si>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</si>
  <si>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</si>
  <si>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</si>
  <si>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</si>
  <si>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</si>
  <si>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</si>
  <si>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</si>
  <si>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</si>
  <si>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</si>
  <si>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</si>
  <si>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</si>
  <si>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</si>
  <si>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</si>
  <si>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</si>
  <si>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</si>
  <si>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</si>
  <si>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</si>
  <si>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</si>
  <si>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</si>
  <si>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</si>
  <si>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</si>
  <si>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</si>
  <si>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</si>
  <si>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</si>
  <si>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</si>
  <si>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</si>
  <si>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</si>
  <si>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</si>
  <si>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</si>
  <si>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</si>
  <si>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</si>
  <si>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</si>
  <si>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</si>
  <si>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</si>
  <si>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</si>
  <si>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</si>
  <si>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</si>
  <si>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</si>
  <si>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</si>
  <si>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</si>
  <si>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</si>
  <si>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</si>
  <si>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</si>
  <si>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</si>
  <si>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</si>
  <si>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</si>
  <si>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</si>
  <si>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</si>
  <si>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</si>
  <si>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</si>
  <si>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</si>
  <si>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</si>
  <si>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</si>
  <si>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</si>
  <si>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</si>
  <si>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</si>
  <si>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</si>
  <si>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</si>
  <si>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</si>
  <si>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</si>
  <si>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</si>
  <si>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</si>
  <si>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</si>
  <si>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</si>
  <si>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</si>
  <si>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</si>
  <si>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</si>
  <si>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</si>
  <si>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</si>
  <si>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</si>
  <si>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</si>
  <si>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</si>
  <si>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</si>
  <si>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</si>
  <si>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</si>
  <si>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</si>
  <si>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</si>
  <si>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</si>
  <si>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</si>
  <si>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</si>
  <si>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</si>
  <si>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</si>
  <si>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</si>
  <si>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</si>
  <si>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</si>
  <si>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</si>
  <si>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</si>
  <si>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</si>
  <si>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</si>
  <si>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</si>
  <si>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</si>
  <si>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</si>
  <si>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</si>
  <si>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</si>
  <si>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</si>
  <si>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</si>
  <si>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</si>
  <si>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</si>
  <si>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</si>
  <si>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</si>
  <si>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</si>
  <si>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</si>
  <si>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</si>
  <si>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</si>
  <si>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</si>
  <si>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</si>
  <si>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</si>
  <si>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</si>
  <si>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</si>
  <si>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</si>
  <si>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</si>
  <si>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</si>
  <si>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</si>
  <si>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</si>
  <si>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</si>
  <si>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</si>
  <si>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</si>
  <si>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</si>
  <si>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</si>
  <si>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</si>
  <si>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</si>
  <si>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</si>
  <si>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</si>
  <si>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</si>
  <si>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</si>
  <si>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</si>
  <si>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</si>
  <si>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</si>
  <si>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</si>
  <si>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</si>
  <si>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</si>
  <si>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</si>
  <si>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</si>
  <si>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</si>
  <si>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</si>
  <si>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</si>
  <si>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</si>
  <si>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</si>
  <si>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</si>
  <si>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</si>
  <si>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</si>
  <si>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</si>
  <si>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</si>
  <si>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</si>
  <si>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</si>
  <si>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</si>
  <si>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</si>
  <si>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</si>
  <si>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</si>
  <si>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</si>
  <si>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</si>
  <si>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</si>
  <si>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</si>
  <si>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</si>
  <si>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</si>
  <si>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</si>
  <si>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</si>
  <si>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</si>
  <si>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</si>
  <si>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</si>
  <si>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</si>
  <si>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</si>
  <si>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</si>
  <si>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</si>
  <si>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</si>
  <si>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</si>
  <si>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</si>
  <si>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</si>
  <si>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</si>
  <si>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</si>
  <si>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</si>
  <si>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</si>
  <si>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</si>
  <si>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</si>
  <si>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</si>
  <si>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</si>
  <si>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</si>
  <si>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</si>
  <si>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</si>
  <si>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</si>
  <si>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</si>
  <si>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</si>
  <si>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</si>
  <si>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</si>
  <si>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</si>
  <si>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</si>
  <si>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</si>
  <si>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</si>
  <si>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</si>
  <si>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</si>
  <si>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</si>
  <si>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</si>
  <si>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</si>
  <si>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</si>
  <si>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</si>
  <si>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</si>
  <si>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</si>
  <si>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</si>
  <si>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</si>
  <si>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</si>
  <si>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</si>
  <si>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</si>
  <si>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</si>
  <si>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</si>
  <si>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</si>
  <si>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</si>
  <si>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</si>
  <si>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</si>
  <si>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</si>
  <si>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</si>
  <si>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</si>
  <si>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</si>
  <si>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</si>
  <si>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</si>
  <si>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</si>
  <si>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</si>
  <si>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</si>
  <si>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</si>
  <si>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</si>
  <si>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</si>
  <si>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</si>
  <si>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</si>
  <si>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</si>
  <si>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</si>
  <si>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</si>
  <si>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</si>
  <si>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</si>
  <si>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</si>
  <si>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</si>
  <si>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</si>
  <si>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</si>
  <si>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</si>
  <si>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</si>
  <si>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</si>
  <si>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</si>
  <si>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</si>
  <si>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</si>
  <si>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</si>
  <si>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</si>
  <si>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</si>
  <si>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</si>
  <si>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</si>
  <si>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</si>
  <si>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</si>
  <si>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</si>
  <si>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</si>
  <si>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</si>
  <si>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</si>
  <si>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</si>
  <si>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</si>
  <si>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</si>
  <si>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</si>
  <si>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</si>
  <si>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</si>
  <si>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</si>
  <si>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</si>
  <si>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</si>
  <si>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</si>
  <si>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</si>
  <si>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</si>
  <si>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</si>
  <si>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</si>
  <si>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</si>
  <si>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</si>
  <si>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</si>
  <si>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</si>
  <si>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</si>
  <si>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</si>
  <si>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</si>
  <si>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</si>
  <si>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</si>
  <si>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</si>
  <si>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</si>
  <si>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</si>
  <si>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</si>
  <si>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</si>
  <si>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</si>
  <si>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</si>
  <si>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</si>
  <si>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</si>
  <si>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</si>
  <si>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</si>
  <si>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</si>
  <si>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</si>
  <si>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</si>
  <si>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</si>
  <si>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</si>
  <si>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</si>
  <si>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</si>
  <si>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</si>
  <si>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</si>
  <si>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</si>
  <si>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</si>
  <si>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</si>
  <si>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</si>
  <si>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</si>
  <si>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</si>
  <si>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</si>
  <si>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</si>
  <si>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</si>
  <si>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</si>
  <si>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</si>
  <si>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</si>
  <si>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</si>
  <si>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</si>
  <si>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</si>
  <si>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</si>
  <si>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</si>
  <si>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</si>
  <si>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</si>
  <si>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</si>
  <si>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</si>
  <si>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</si>
  <si>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</si>
  <si>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</si>
  <si>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</si>
  <si>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</si>
  <si>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</si>
  <si>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</si>
  <si>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</si>
  <si>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</si>
  <si>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</si>
  <si>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</si>
  <si>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</si>
  <si>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</si>
  <si>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</si>
  <si>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</si>
  <si>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</si>
  <si>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</si>
  <si>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</si>
  <si>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</si>
  <si>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</si>
  <si>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</si>
  <si>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</si>
  <si>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</si>
  <si>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</si>
  <si>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</si>
  <si>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</si>
  <si>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</si>
  <si>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</si>
  <si>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</si>
  <si>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</si>
  <si>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</si>
  <si>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</si>
  <si>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</si>
  <si>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</si>
  <si>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</si>
  <si>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</si>
  <si>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</si>
  <si>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</si>
  <si>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</si>
  <si>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</si>
  <si>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</si>
  <si>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</si>
  <si>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</si>
  <si>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</si>
  <si>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</si>
  <si>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</si>
  <si>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</si>
  <si>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</si>
  <si>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</si>
  <si>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</si>
  <si>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</si>
  <si>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</si>
  <si>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</si>
  <si>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</si>
  <si>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</si>
  <si>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</si>
  <si>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</si>
  <si>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</si>
  <si>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</si>
  <si>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</si>
  <si>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</si>
  <si>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</si>
  <si>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</si>
  <si>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</si>
  <si>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</si>
  <si>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</si>
  <si>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</si>
  <si>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</si>
  <si>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</si>
  <si>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</si>
  <si>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</si>
  <si>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</si>
  <si>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</si>
  <si>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</si>
  <si>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</si>
  <si>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</si>
  <si>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</si>
  <si>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</si>
  <si>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</si>
  <si>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</si>
  <si>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</si>
  <si>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</si>
  <si>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</si>
  <si>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</si>
  <si>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</si>
  <si>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</si>
  <si>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</si>
  <si>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</si>
  <si>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</si>
  <si>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</si>
  <si>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</si>
  <si>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</si>
  <si>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</si>
  <si>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</si>
  <si>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</si>
  <si>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</si>
  <si>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</si>
  <si>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</si>
  <si>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</si>
  <si>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</si>
  <si>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</si>
  <si>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</si>
  <si>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</si>
  <si>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</si>
  <si>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</si>
  <si>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</si>
  <si>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</si>
  <si>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</si>
  <si>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</si>
  <si>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</si>
  <si>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</si>
  <si>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</si>
  <si>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</si>
  <si>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</si>
  <si>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</si>
  <si>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</si>
  <si>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</si>
  <si>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</si>
  <si>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</si>
  <si>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</si>
  <si>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</si>
  <si>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</si>
  <si>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</si>
  <si>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</si>
  <si>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</si>
  <si>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</si>
  <si>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</si>
  <si>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</si>
  <si>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</si>
  <si>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</si>
  <si>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</si>
  <si>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</si>
  <si>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</si>
  <si>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</si>
  <si>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</si>
  <si>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</si>
  <si>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</si>
  <si>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</si>
  <si>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</si>
  <si>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</si>
  <si>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</si>
  <si>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</si>
  <si>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</si>
  <si>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</si>
  <si>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</si>
  <si>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</si>
  <si>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</si>
  <si>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</si>
  <si>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</si>
  <si>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</si>
  <si>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</si>
  <si>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</si>
  <si>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</si>
  <si>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</si>
  <si>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</si>
  <si>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</si>
  <si>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</si>
  <si>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</si>
  <si>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</si>
  <si>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</si>
  <si>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</si>
  <si>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</si>
  <si>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</si>
  <si>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</si>
  <si>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</si>
  <si>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</si>
  <si>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</si>
  <si>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</si>
  <si>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</si>
  <si>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</si>
  <si>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</si>
  <si>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</si>
  <si>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</si>
  <si>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</si>
  <si>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</si>
  <si>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</si>
  <si>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</si>
  <si>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</si>
  <si>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</si>
  <si>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</si>
  <si>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</si>
  <si>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</si>
  <si>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</si>
  <si>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</si>
  <si>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</si>
  <si>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</si>
  <si>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</si>
  <si>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</si>
  <si>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</si>
  <si>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</si>
  <si>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</si>
  <si>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</si>
  <si>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</si>
  <si>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</si>
  <si>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</si>
  <si>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</si>
  <si>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</si>
  <si>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</si>
  <si>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</si>
  <si>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</si>
  <si>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</si>
  <si>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</si>
  <si>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</si>
  <si>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</si>
  <si>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</si>
  <si>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</si>
  <si>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</si>
  <si>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</si>
  <si>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</si>
  <si>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</si>
  <si>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</si>
  <si>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</si>
  <si>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</si>
  <si>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</si>
  <si>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</si>
  <si>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</si>
  <si>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</si>
  <si>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</si>
  <si>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</si>
  <si>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</si>
  <si>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</si>
  <si>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</si>
  <si>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</si>
  <si>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</si>
  <si>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</si>
  <si>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</si>
  <si>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</si>
  <si>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</si>
  <si>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</si>
  <si>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</si>
  <si>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</si>
  <si>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</si>
  <si>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</si>
  <si>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</si>
  <si>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</si>
  <si>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</si>
  <si>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</si>
  <si>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</si>
  <si>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</si>
  <si>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</si>
  <si>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</si>
  <si>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</si>
  <si>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</si>
  <si>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</si>
  <si>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</si>
  <si>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</si>
  <si>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</si>
  <si>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</si>
  <si>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</si>
  <si>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</si>
  <si>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</si>
  <si>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</si>
  <si>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</si>
  <si>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</si>
  <si>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</si>
  <si>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</si>
  <si>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</si>
  <si>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</si>
  <si>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</si>
  <si>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</si>
  <si>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</si>
  <si>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</si>
  <si>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</si>
  <si>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</si>
  <si>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</si>
  <si>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</si>
  <si>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</si>
  <si>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</si>
  <si>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</si>
  <si>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</si>
  <si>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</si>
  <si>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</si>
  <si>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</si>
  <si>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</si>
  <si>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</si>
  <si>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</si>
  <si>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</si>
  <si>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</si>
  <si>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</si>
  <si>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</si>
  <si>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</si>
  <si>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</si>
  <si>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</si>
  <si>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</si>
  <si>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</si>
  <si>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</si>
  <si>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</si>
  <si>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</si>
  <si>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</si>
  <si>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</si>
  <si>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</si>
  <si>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</si>
  <si>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</si>
  <si>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</si>
  <si>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</si>
  <si>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</si>
  <si>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</si>
  <si>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</si>
  <si>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</si>
  <si>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</si>
  <si>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</si>
  <si>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</si>
  <si>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</si>
  <si>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</si>
  <si>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</si>
  <si>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</si>
  <si>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</si>
  <si>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</si>
  <si>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</si>
  <si>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</si>
  <si>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</si>
  <si>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</si>
  <si>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</si>
  <si>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</si>
  <si>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</si>
  <si>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</si>
  <si>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</si>
  <si>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</si>
  <si>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</si>
  <si>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</si>
  <si>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</si>
  <si>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</si>
  <si>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</si>
  <si>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</si>
  <si>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</si>
  <si>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</si>
  <si>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</si>
  <si>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</si>
  <si>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</si>
  <si>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</si>
  <si>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</si>
  <si>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</si>
  <si>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</si>
  <si>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</si>
  <si>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</si>
  <si>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</si>
  <si>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</si>
  <si>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</si>
  <si>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</si>
  <si>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</si>
  <si>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</si>
  <si>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</si>
  <si>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</si>
  <si>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</si>
  <si>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</si>
  <si>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</si>
  <si>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</si>
  <si>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</si>
  <si>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</si>
  <si>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</si>
  <si>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</si>
  <si>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</si>
  <si>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</si>
  <si>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</si>
  <si>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</si>
  <si>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</si>
  <si>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</si>
  <si>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</si>
  <si>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</si>
  <si>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</si>
  <si>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</si>
  <si>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</si>
  <si>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</si>
  <si>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</si>
  <si>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</si>
  <si>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</si>
  <si>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</si>
  <si>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</si>
  <si>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</si>
  <si>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</si>
  <si>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</si>
  <si>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</si>
  <si>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</si>
  <si>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</si>
  <si>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</si>
  <si>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</si>
  <si>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</si>
  <si>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</si>
  <si>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</si>
  <si>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</si>
  <si>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</si>
  <si>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</si>
  <si>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</si>
  <si>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</si>
  <si>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</si>
  <si>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</si>
  <si>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</si>
  <si>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</si>
  <si>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</si>
  <si>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</si>
  <si>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</si>
  <si>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</si>
  <si>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</si>
  <si>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</si>
  <si>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</si>
  <si>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</si>
  <si>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</si>
  <si>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</si>
  <si>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</si>
  <si>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</si>
  <si>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</si>
  <si>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</si>
  <si>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</si>
  <si>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</si>
  <si>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</si>
  <si>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</si>
  <si>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</si>
  <si>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</si>
  <si>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</si>
  <si>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</si>
  <si>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</si>
  <si>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</si>
  <si>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</si>
  <si>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</si>
  <si>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</si>
  <si>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</si>
  <si>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</si>
  <si>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</si>
  <si>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</si>
  <si>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</si>
  <si>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</si>
  <si>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</si>
  <si>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</si>
  <si>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</si>
  <si>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</si>
  <si>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</si>
  <si>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</si>
  <si>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</si>
  <si>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</si>
  <si>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</si>
  <si>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</si>
  <si>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</si>
  <si>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</si>
  <si>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</si>
  <si>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</si>
  <si>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</si>
  <si>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</si>
  <si>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</si>
  <si>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</si>
  <si>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</si>
  <si>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</si>
  <si>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</si>
  <si>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</si>
  <si>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</si>
  <si>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</si>
  <si>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</si>
  <si>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</si>
  <si>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</si>
  <si>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</si>
  <si>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</si>
  <si>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</si>
  <si>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</si>
  <si>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</si>
  <si>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</si>
  <si>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</si>
  <si>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</si>
  <si>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</si>
  <si>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</si>
  <si>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</si>
  <si>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</si>
  <si>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</si>
  <si>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</si>
  <si>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</si>
  <si>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</si>
  <si>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</si>
  <si>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</si>
  <si>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</si>
  <si>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</si>
  <si>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</si>
  <si>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</si>
  <si>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</si>
  <si>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</si>
  <si>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</si>
  <si>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</si>
  <si>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</si>
  <si>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</si>
  <si>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</si>
  <si>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</si>
  <si>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</si>
  <si>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</si>
  <si>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</si>
  <si>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</si>
  <si>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</si>
  <si>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</si>
  <si>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</si>
  <si>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</si>
  <si>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</si>
  <si>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</si>
  <si>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</si>
  <si>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</si>
  <si>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</si>
  <si>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</si>
  <si>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</si>
  <si>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</si>
  <si>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</si>
  <si>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</si>
  <si>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</si>
  <si>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</si>
  <si>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</si>
  <si>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</si>
  <si>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</si>
  <si>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</si>
  <si>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</si>
  <si>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</si>
  <si>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</si>
  <si>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</si>
  <si>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</si>
  <si>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</si>
  <si>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</si>
  <si>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</si>
  <si>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</si>
  <si>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</si>
  <si>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</si>
  <si>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</si>
  <si>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</si>
  <si>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</si>
  <si>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</si>
  <si>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</si>
  <si>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</si>
  <si>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</si>
  <si>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</si>
  <si>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</si>
  <si>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</si>
  <si>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</si>
  <si>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</si>
  <si>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</si>
  <si>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</si>
  <si>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</si>
  <si>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</si>
  <si>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</si>
  <si>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</si>
  <si>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</si>
  <si>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</si>
  <si>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</si>
  <si>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</si>
  <si>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</si>
  <si>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</si>
  <si>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</si>
  <si>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</si>
  <si>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</si>
  <si>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</si>
  <si>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</si>
  <si>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</si>
  <si>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</si>
  <si>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</si>
  <si>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</si>
  <si>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</si>
  <si>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</si>
  <si>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</si>
  <si>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</si>
  <si>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</si>
  <si>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</si>
  <si>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</si>
  <si>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</si>
  <si>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</si>
  <si>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</si>
  <si>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</si>
  <si>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</si>
  <si>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</si>
  <si>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</si>
  <si>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</si>
  <si>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</si>
  <si>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</si>
  <si>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</si>
  <si>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</si>
  <si>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</si>
  <si>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</si>
  <si>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</si>
  <si>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</si>
  <si>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</si>
  <si>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</si>
  <si>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</si>
  <si>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</si>
  <si>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</si>
  <si>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</si>
  <si>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</si>
  <si>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</si>
  <si>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</si>
  <si>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</si>
  <si>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</si>
  <si>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</si>
  <si>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</si>
  <si>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</si>
  <si>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</si>
  <si>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</si>
  <si>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</si>
  <si>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</si>
  <si>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</si>
  <si>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</si>
  <si>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</si>
  <si>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</si>
  <si>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</si>
  <si>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</si>
  <si>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</si>
  <si>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</si>
  <si>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</si>
  <si>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</si>
  <si>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</si>
  <si>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</si>
  <si>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</si>
  <si>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</si>
  <si>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</si>
  <si>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</si>
  <si>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</si>
  <si>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</si>
  <si>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</si>
  <si>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</si>
  <si>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</si>
  <si>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</si>
  <si>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</si>
  <si>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</si>
  <si>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</si>
  <si>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</si>
  <si>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</si>
  <si>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</si>
  <si>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</si>
  <si>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</si>
  <si>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</si>
  <si>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</si>
  <si>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</si>
  <si>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</si>
  <si>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</si>
  <si>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</si>
  <si>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</si>
  <si>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</si>
  <si>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</si>
  <si>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</si>
  <si>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</si>
  <si>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</si>
  <si>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</si>
  <si>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</si>
  <si>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</si>
  <si>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</si>
  <si>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</si>
  <si>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</si>
  <si>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</si>
  <si>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</si>
  <si>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</si>
  <si>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</si>
  <si>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</si>
  <si>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</si>
  <si>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</si>
  <si>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</si>
  <si>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</si>
  <si>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</si>
  <si>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</si>
  <si>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</si>
  <si>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</si>
  <si>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</si>
  <si>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</si>
  <si>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</si>
  <si>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</si>
  <si>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</si>
  <si>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</si>
  <si>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</si>
  <si>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</si>
  <si>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</si>
  <si>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</si>
  <si>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</si>
  <si>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</si>
  <si>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</si>
  <si>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</si>
  <si>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</si>
  <si>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</si>
  <si>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</si>
  <si>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</si>
  <si>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</si>
  <si>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</si>
  <si>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</si>
  <si>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</si>
  <si>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</si>
  <si>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</si>
  <si>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</si>
  <si>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</si>
  <si>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</si>
  <si>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</si>
  <si>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</si>
  <si>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</si>
  <si>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</si>
  <si>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</si>
  <si>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</si>
  <si>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</si>
  <si>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</si>
  <si>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</si>
  <si>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</si>
  <si>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</si>
  <si>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</si>
  <si>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</si>
  <si>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</si>
  <si>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</si>
  <si>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</si>
  <si>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</si>
  <si>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</si>
  <si>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</si>
  <si>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</si>
  <si>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</si>
  <si>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</si>
  <si>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</si>
  <si>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</si>
  <si>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</si>
  <si>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</si>
  <si>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</si>
  <si>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</si>
  <si>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</si>
  <si>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</si>
  <si>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</si>
  <si>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</si>
  <si>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</si>
  <si>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</si>
  <si>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</si>
  <si>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</si>
  <si>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</si>
  <si>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</si>
  <si>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</si>
  <si>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</si>
  <si>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</si>
  <si>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</si>
  <si>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</si>
  <si>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</si>
  <si>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</si>
  <si>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</si>
  <si>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</si>
  <si>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</si>
  <si>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</si>
  <si>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</si>
  <si>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</si>
  <si>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</si>
  <si>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</si>
  <si>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</si>
  <si>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</si>
  <si>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</si>
  <si>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</si>
  <si>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</si>
  <si>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</si>
  <si>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</si>
  <si>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</si>
  <si>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</si>
  <si>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</si>
  <si>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</si>
  <si>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</si>
  <si>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</si>
  <si>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</si>
  <si>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</si>
  <si>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</si>
  <si>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</si>
  <si>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</si>
  <si>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</si>
  <si>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</si>
  <si>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</si>
  <si>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</si>
  <si>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</si>
  <si>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</si>
  <si>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</si>
  <si>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</si>
  <si>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</si>
  <si>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</si>
  <si>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</si>
  <si>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</si>
  <si>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</si>
  <si>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</si>
  <si>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</si>
  <si>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</si>
  <si>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</si>
  <si>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</si>
  <si>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</si>
  <si>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</si>
  <si>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</si>
  <si>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</si>
  <si>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</si>
  <si>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</si>
  <si>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</si>
  <si>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</si>
  <si>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</si>
  <si>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</si>
  <si>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</si>
  <si>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</si>
  <si>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</si>
  <si>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</si>
  <si>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</si>
  <si>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</si>
  <si>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</si>
  <si>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</si>
  <si>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</si>
  <si>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</si>
  <si>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</si>
  <si>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</si>
  <si>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</si>
  <si>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</si>
  <si>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</si>
  <si>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</si>
  <si>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</si>
  <si>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</si>
  <si>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</si>
  <si>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</si>
  <si>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</si>
  <si>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</si>
  <si>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</si>
  <si>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</si>
  <si>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</si>
  <si>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</si>
  <si>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</si>
  <si>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</si>
  <si>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</si>
  <si>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</si>
  <si>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</si>
  <si>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</si>
  <si>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</si>
  <si>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</si>
  <si>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</si>
  <si>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</si>
  <si>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</si>
  <si>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</si>
  <si>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</si>
  <si>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</si>
  <si>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</si>
  <si>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</si>
  <si>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</si>
  <si>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</si>
  <si>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</si>
  <si>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</si>
  <si>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</si>
  <si>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</si>
  <si>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</si>
  <si>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</si>
  <si>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</si>
  <si>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</si>
  <si>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</si>
  <si>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</si>
  <si>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</si>
  <si>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</si>
  <si>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</si>
  <si>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</si>
  <si>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</si>
  <si>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</si>
  <si>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</si>
  <si>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</si>
  <si>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</si>
  <si>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</si>
  <si>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</si>
  <si>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</si>
  <si>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</si>
  <si>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</si>
  <si>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</si>
  <si>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</si>
  <si>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</si>
  <si>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</si>
  <si>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</si>
  <si>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</si>
  <si>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</si>
  <si>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</si>
  <si>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</si>
  <si>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</si>
  <si>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</si>
  <si>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</si>
  <si>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</si>
  <si>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</si>
  <si>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</si>
  <si>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</si>
  <si>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</si>
  <si>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</si>
  <si>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</si>
  <si>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</si>
  <si>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</si>
  <si>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</si>
  <si>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</si>
  <si>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</si>
  <si>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</si>
  <si>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</si>
  <si>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</si>
  <si>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</si>
  <si>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</si>
  <si>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</si>
  <si>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</si>
  <si>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</si>
  <si>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</si>
  <si>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</si>
  <si>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</si>
  <si>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</si>
  <si>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</si>
  <si>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</si>
  <si>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</si>
  <si>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</si>
  <si>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</si>
  <si>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</si>
  <si>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</si>
  <si>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</si>
  <si>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</si>
  <si>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</si>
  <si>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</si>
  <si>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</si>
  <si>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</si>
  <si>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</si>
  <si>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</si>
  <si>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</si>
  <si>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</si>
  <si>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</si>
  <si>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</si>
  <si>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</si>
  <si>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</si>
  <si>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</si>
  <si>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</si>
  <si>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</si>
  <si>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</si>
  <si>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</si>
  <si>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</si>
  <si>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</si>
  <si>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</si>
  <si>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</si>
  <si>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</si>
  <si>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</si>
  <si>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</si>
  <si>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</si>
  <si>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</si>
  <si>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</si>
  <si>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</si>
  <si>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</si>
  <si>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</si>
  <si>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</si>
  <si>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</si>
  <si>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</si>
  <si>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</si>
  <si>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</si>
  <si>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</si>
  <si>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</si>
  <si>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</si>
  <si>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</si>
  <si>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</si>
  <si>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</si>
  <si>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</si>
  <si>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</si>
  <si>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</si>
  <si>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</si>
  <si>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</si>
  <si>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</si>
  <si>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</si>
  <si>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</si>
  <si>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</si>
  <si>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</si>
  <si>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</si>
  <si>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</si>
  <si>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</si>
  <si>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</si>
  <si>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</si>
  <si>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</si>
  <si>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</si>
  <si>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</si>
  <si>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</si>
  <si>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</si>
  <si>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</si>
  <si>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</si>
  <si>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</si>
  <si>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</si>
  <si>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</si>
  <si>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</si>
  <si>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</si>
  <si>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</si>
  <si>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</si>
  <si>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</si>
  <si>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</si>
  <si>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</si>
  <si>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</si>
  <si>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</si>
  <si>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</si>
  <si>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</si>
  <si>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</si>
  <si>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</si>
  <si>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</si>
  <si>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</si>
  <si>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</si>
  <si>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</si>
  <si>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</si>
  <si>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</si>
  <si>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</si>
  <si>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</si>
  <si>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</si>
  <si>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</si>
  <si>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</si>
  <si>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</si>
  <si>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</si>
  <si>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</si>
  <si>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</si>
  <si>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</si>
  <si>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</si>
  <si>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</si>
  <si>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</si>
  <si>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</si>
  <si>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</si>
  <si>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</si>
  <si>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</si>
  <si>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</si>
  <si>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</si>
  <si>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</si>
  <si>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</si>
  <si>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</si>
  <si>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</si>
  <si>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</si>
  <si>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</si>
  <si>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</si>
  <si>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</si>
  <si>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</si>
  <si>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</si>
  <si>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</si>
  <si>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</si>
  <si>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</si>
  <si>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</si>
  <si>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</si>
  <si>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</si>
  <si>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</si>
  <si>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</si>
  <si>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</si>
  <si>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</si>
  <si>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</si>
  <si>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</si>
  <si>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</si>
  <si>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</si>
  <si>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</si>
  <si>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</si>
  <si>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</si>
  <si>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</si>
  <si>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</si>
  <si>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</si>
  <si>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</si>
  <si>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</si>
  <si>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</si>
  <si>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</si>
  <si>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</si>
  <si>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</si>
  <si>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</si>
  <si>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</si>
  <si>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</si>
  <si>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</si>
  <si>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</si>
  <si>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</si>
  <si>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</si>
  <si>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</si>
  <si>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</si>
  <si>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</si>
  <si>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</si>
  <si>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</si>
  <si>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</si>
  <si>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</si>
  <si>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</si>
  <si>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</si>
  <si>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</si>
  <si>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</si>
  <si>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</si>
  <si>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</si>
  <si>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</si>
  <si>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</si>
  <si>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</si>
  <si>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</si>
  <si>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</si>
  <si>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</si>
  <si>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</si>
  <si>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</si>
  <si>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</si>
  <si>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</si>
  <si>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</si>
  <si>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</si>
  <si>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</si>
  <si>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</si>
  <si>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</si>
  <si>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</si>
  <si>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</si>
  <si>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</si>
  <si>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</si>
  <si>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</si>
  <si>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</si>
  <si>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</si>
  <si>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</si>
  <si>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</si>
  <si>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</si>
  <si>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</si>
  <si>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</si>
  <si>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</si>
  <si>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</si>
  <si>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</si>
  <si>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</si>
  <si>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</si>
  <si>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</si>
  <si>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</si>
  <si>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</si>
  <si>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</si>
  <si>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</si>
  <si>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</si>
  <si>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</si>
  <si>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</si>
  <si>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</si>
  <si>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</si>
  <si>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</si>
  <si>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</si>
  <si>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</si>
  <si>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</si>
  <si>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</si>
  <si>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</si>
  <si>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</si>
  <si>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</si>
  <si>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</si>
  <si>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</si>
  <si>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</si>
  <si>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</si>
  <si>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</si>
  <si>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</si>
  <si>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</si>
  <si>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</si>
  <si>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</si>
  <si>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</si>
  <si>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</si>
  <si>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</si>
  <si>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</si>
  <si>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</si>
  <si>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</si>
  <si>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</si>
  <si>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</si>
  <si>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</si>
  <si>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</si>
  <si>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</si>
  <si>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</si>
  <si>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</si>
  <si>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</si>
  <si>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</si>
  <si>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</si>
  <si>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</si>
  <si>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</si>
  <si>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</si>
  <si>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</si>
  <si>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</si>
  <si>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</si>
  <si>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</si>
  <si>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</si>
  <si>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</si>
  <si>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</si>
  <si>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</si>
  <si>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</si>
  <si>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</si>
  <si>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</si>
  <si>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</si>
  <si>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</si>
  <si>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</si>
  <si>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</si>
  <si>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</si>
  <si>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</si>
  <si>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</si>
  <si>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</si>
  <si>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</si>
  <si>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</si>
  <si>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</si>
  <si>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</si>
  <si>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</si>
  <si>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</si>
  <si>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</si>
  <si>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</si>
  <si>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</si>
  <si>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</si>
  <si>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</si>
  <si>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</si>
  <si>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</si>
  <si>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</si>
  <si>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</si>
  <si>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</si>
  <si>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</si>
  <si>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</si>
  <si>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</si>
  <si>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</si>
  <si>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</si>
  <si>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</si>
  <si>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</si>
  <si>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</si>
  <si>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</si>
  <si>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</si>
  <si>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</si>
  <si>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</si>
  <si>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</si>
  <si>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</si>
  <si>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</si>
  <si>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</si>
  <si>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</si>
  <si>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</si>
  <si>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</si>
  <si>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</si>
  <si>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</si>
  <si>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</si>
  <si>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</si>
  <si>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</si>
  <si>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</si>
  <si>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</si>
  <si>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</si>
  <si>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</si>
  <si>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</si>
  <si>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</si>
  <si>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</si>
  <si>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</si>
  <si>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</si>
  <si>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</si>
  <si>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</si>
  <si>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</si>
  <si>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</si>
  <si>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</si>
  <si>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</si>
  <si>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</si>
  <si>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</si>
  <si>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</si>
  <si>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</si>
  <si>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</si>
  <si>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</si>
  <si>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</si>
  <si>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</si>
  <si>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</si>
  <si>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</si>
  <si>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</si>
  <si>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</si>
  <si>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</si>
  <si>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</si>
  <si>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</si>
  <si>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</si>
  <si>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</si>
  <si>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</si>
  <si>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</si>
  <si>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</si>
  <si>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</si>
  <si>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</si>
  <si>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</si>
  <si>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</si>
  <si>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</si>
  <si>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</si>
  <si>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</si>
  <si>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</si>
  <si>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</si>
  <si>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</si>
  <si>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</si>
  <si>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</si>
  <si>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</si>
  <si>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</si>
  <si>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</si>
  <si>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</si>
  <si>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</si>
  <si>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</si>
  <si>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</si>
  <si>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</si>
  <si>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</si>
  <si>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</si>
  <si>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</si>
  <si>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</si>
  <si>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</si>
  <si>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</si>
  <si>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</si>
  <si>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</si>
  <si>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</si>
  <si>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</si>
  <si>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</si>
  <si>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</si>
  <si>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</si>
  <si>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</si>
  <si>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</si>
  <si>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</si>
  <si>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</si>
  <si>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</si>
  <si>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</si>
  <si>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</si>
  <si>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</si>
  <si>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</si>
  <si>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</si>
  <si>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</si>
  <si>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</si>
  <si>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</si>
  <si>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</si>
  <si>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</si>
  <si>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</si>
  <si>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</si>
  <si>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</si>
  <si>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</si>
  <si>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</si>
  <si>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</si>
  <si>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</si>
  <si>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</si>
  <si>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</si>
  <si>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</si>
  <si>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</si>
  <si>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</si>
  <si>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</si>
  <si>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</si>
  <si>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</si>
  <si>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</si>
  <si>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</si>
  <si>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</si>
  <si>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</si>
  <si>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</si>
  <si>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</si>
  <si>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</si>
  <si>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</si>
  <si>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</si>
  <si>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</si>
  <si>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</si>
  <si>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</si>
  <si>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</si>
  <si>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</si>
  <si>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</si>
  <si>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</si>
  <si>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</si>
  <si>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</si>
  <si>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</si>
  <si>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</si>
  <si>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</si>
  <si>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</si>
  <si>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</si>
  <si>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</si>
  <si>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</si>
  <si>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</si>
  <si>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</si>
  <si>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</si>
  <si>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</si>
  <si>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</si>
  <si>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</si>
  <si>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</si>
  <si>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</si>
  <si>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</si>
  <si>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</si>
  <si>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</si>
  <si>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</si>
  <si>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</si>
  <si>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</si>
  <si>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</si>
  <si>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</si>
  <si>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</si>
  <si>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</si>
  <si>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</si>
  <si>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</si>
  <si>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</si>
  <si>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</si>
  <si>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</si>
  <si>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</si>
  <si>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</si>
  <si>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</si>
  <si>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</si>
  <si>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</si>
  <si>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</si>
  <si>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</si>
  <si>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</si>
  <si>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</si>
  <si>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</si>
  <si>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</si>
  <si>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</si>
  <si>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</si>
  <si>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</si>
  <si>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</si>
  <si>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</si>
  <si>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</si>
  <si>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</si>
  <si>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</si>
  <si>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</si>
  <si>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</si>
  <si>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</si>
  <si>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</si>
  <si>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</si>
  <si>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</si>
  <si>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</si>
  <si>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</si>
  <si>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</si>
  <si>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</si>
  <si>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</si>
  <si>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</si>
  <si>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</si>
  <si>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</si>
  <si>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</si>
  <si>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</si>
  <si>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</si>
  <si>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</si>
  <si>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</si>
  <si>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</si>
  <si>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</si>
  <si>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</si>
  <si>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</si>
  <si>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</si>
  <si>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</si>
  <si>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</si>
  <si>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</si>
  <si>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</si>
  <si>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</si>
  <si>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</si>
  <si>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</si>
  <si>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</si>
  <si>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</si>
  <si>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</si>
  <si>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</si>
  <si>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</si>
  <si>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</si>
  <si>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</si>
  <si>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</si>
  <si>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</si>
  <si>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</si>
  <si>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</si>
  <si>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</si>
  <si>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</si>
  <si>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</si>
  <si>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</si>
  <si>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</si>
  <si>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</si>
  <si>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</si>
  <si>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</si>
  <si>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</si>
  <si>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</si>
  <si>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</si>
  <si>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</si>
  <si>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</si>
  <si>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</si>
  <si>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</si>
  <si>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</si>
  <si>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</si>
  <si>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</si>
  <si>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</si>
  <si>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</si>
  <si>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</si>
  <si>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</si>
  <si>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</si>
  <si>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</si>
  <si>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</si>
  <si>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</si>
  <si>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</si>
  <si>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</si>
  <si>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</si>
  <si>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</si>
  <si>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</si>
  <si>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</si>
  <si>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</si>
  <si>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</si>
  <si>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</si>
  <si>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</si>
  <si>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</si>
  <si>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</si>
  <si>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</si>
  <si>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</si>
  <si>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</si>
  <si>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</si>
  <si>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</si>
  <si>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</si>
  <si>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</si>
  <si>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</si>
  <si>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</si>
  <si>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</si>
  <si>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</si>
  <si>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</si>
  <si>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</si>
  <si>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</si>
  <si>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</si>
  <si>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</si>
  <si>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</si>
  <si>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</si>
  <si>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</si>
  <si>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</si>
  <si>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</si>
  <si>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</si>
  <si>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</si>
  <si>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</si>
  <si>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</si>
  <si>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</si>
  <si>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</si>
  <si>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</si>
  <si>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</si>
  <si>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</si>
  <si>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</si>
  <si>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</si>
  <si>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</si>
  <si>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</si>
  <si>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</si>
  <si>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</si>
  <si>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</si>
  <si>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</si>
  <si>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</si>
  <si>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</si>
  <si>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</si>
  <si>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</si>
  <si>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</si>
  <si>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</si>
  <si>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</si>
  <si>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</si>
  <si>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</si>
  <si>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</si>
  <si>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</si>
  <si>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</si>
  <si>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</si>
  <si>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</si>
  <si>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</si>
  <si>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</si>
  <si>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</si>
  <si>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</si>
  <si>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</si>
  <si>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</si>
  <si>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</si>
  <si>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</si>
  <si>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</si>
  <si>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</si>
  <si>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</si>
  <si>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</si>
  <si>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</si>
  <si>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</si>
  <si>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</si>
  <si>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</si>
  <si>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</si>
  <si>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</si>
  <si>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</si>
  <si>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</si>
  <si>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</si>
  <si>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</si>
  <si>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</si>
  <si>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</si>
  <si>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</si>
  <si>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</si>
  <si>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</si>
  <si>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</si>
  <si>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</si>
  <si>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</si>
  <si>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</si>
  <si>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</si>
  <si>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</si>
  <si>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</si>
  <si>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</si>
  <si>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</si>
  <si>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</si>
  <si>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</si>
  <si>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</si>
  <si>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</si>
  <si>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</si>
  <si>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</si>
  <si>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</si>
  <si>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</si>
  <si>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</si>
  <si>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</si>
  <si>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</si>
  <si>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</si>
  <si>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</si>
  <si>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</si>
  <si>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</si>
  <si>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</si>
  <si>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</si>
  <si>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</si>
  <si>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</si>
  <si>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</si>
  <si>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</si>
  <si>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</si>
  <si>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</si>
  <si>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</si>
  <si>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</si>
  <si>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</si>
  <si>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</si>
  <si>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</si>
  <si>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</si>
  <si>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</si>
  <si>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</si>
  <si>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</si>
  <si>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</si>
  <si>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</si>
  <si>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</si>
  <si>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</si>
  <si>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</si>
  <si>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</si>
  <si>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</si>
  <si>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</si>
  <si>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</si>
  <si>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</si>
  <si>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</si>
  <si>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</si>
  <si>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</si>
  <si>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</si>
  <si>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</si>
  <si>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</si>
  <si>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</si>
  <si>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</si>
  <si>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</si>
  <si>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</si>
  <si>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</si>
  <si>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</si>
  <si>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</si>
  <si>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</si>
  <si>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</si>
  <si>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</si>
  <si>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</si>
  <si>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</si>
  <si>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</si>
  <si>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</si>
  <si>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</si>
  <si>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</si>
  <si>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</si>
  <si>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</si>
  <si>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</si>
  <si>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</si>
  <si>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</si>
  <si>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</si>
  <si>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</si>
  <si>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</si>
  <si>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</si>
  <si>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</si>
  <si>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</si>
  <si>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</si>
  <si>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</si>
  <si>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</si>
  <si>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</si>
  <si>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</si>
  <si>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</si>
  <si>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</si>
  <si>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</si>
  <si>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</si>
  <si>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</si>
  <si>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</si>
  <si>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</si>
  <si>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</si>
  <si>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</si>
  <si>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</si>
  <si>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</si>
  <si>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</si>
  <si>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</si>
  <si>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</si>
  <si>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</si>
  <si>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</si>
  <si>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</si>
  <si>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</si>
  <si>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</si>
  <si>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</si>
  <si>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</si>
  <si>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</si>
  <si>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</si>
  <si>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</si>
  <si>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</si>
  <si>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</si>
  <si>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</si>
  <si>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</si>
  <si>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</si>
  <si>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</si>
  <si>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</si>
  <si>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</si>
  <si>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</si>
  <si>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</si>
  <si>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</si>
  <si>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</si>
  <si>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</si>
  <si>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</si>
  <si>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</si>
  <si>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</si>
  <si>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</si>
  <si>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</si>
  <si>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</si>
  <si>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</si>
  <si>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</si>
  <si>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</si>
  <si>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</si>
  <si>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</si>
  <si>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</si>
  <si>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</si>
  <si>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</si>
  <si>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</si>
  <si>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</si>
  <si>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</si>
  <si>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</si>
  <si>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</si>
  <si>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</si>
  <si>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</si>
  <si>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</si>
  <si>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</si>
  <si>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</si>
  <si>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</si>
  <si>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</si>
  <si>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</si>
  <si>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</si>
  <si>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</si>
  <si>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</si>
  <si>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</si>
  <si>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</si>
  <si>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</si>
  <si>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</si>
  <si>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</si>
  <si>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</si>
  <si>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</si>
  <si>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</si>
  <si>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</si>
  <si>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</si>
  <si>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</si>
  <si>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</si>
  <si>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</si>
  <si>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</si>
  <si>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</si>
  <si>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</si>
  <si>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</si>
  <si>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</si>
  <si>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</si>
  <si>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</si>
  <si>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</si>
  <si>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</si>
  <si>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</si>
  <si>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</si>
  <si>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</si>
  <si>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</si>
  <si>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</si>
  <si>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</si>
  <si>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</si>
  <si>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</si>
  <si>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</si>
  <si>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</si>
  <si>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</si>
  <si>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</si>
  <si>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</si>
  <si>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</si>
  <si>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</si>
  <si>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</si>
  <si>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</si>
  <si>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</si>
  <si>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</si>
  <si>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</si>
  <si>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</si>
  <si>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</si>
  <si>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</si>
  <si>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</si>
  <si>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</si>
  <si>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</si>
  <si>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</si>
  <si>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</si>
  <si>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</si>
  <si>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</si>
  <si>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</si>
  <si>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</si>
  <si>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</si>
  <si>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</si>
  <si>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</si>
  <si>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</si>
  <si>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</si>
  <si>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</si>
  <si>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</si>
  <si>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</si>
  <si>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</si>
  <si>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</si>
  <si>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</si>
  <si>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</si>
  <si>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</si>
  <si>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</si>
  <si>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</si>
  <si>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</si>
  <si>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</si>
  <si>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</si>
  <si>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</si>
  <si>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</si>
  <si>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</si>
  <si>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</si>
  <si>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</si>
  <si>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</si>
  <si>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</si>
  <si>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</si>
  <si>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</si>
  <si>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</si>
  <si>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</si>
  <si>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</si>
  <si>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</si>
  <si>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</si>
  <si>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</si>
  <si>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</si>
  <si>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</si>
  <si>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</si>
  <si>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</si>
  <si>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</si>
  <si>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</si>
  <si>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</si>
  <si>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</si>
  <si>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</si>
  <si>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</si>
  <si>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</si>
  <si>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</si>
  <si>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</si>
  <si>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</si>
  <si>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</si>
  <si>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</si>
  <si>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</si>
  <si>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</si>
  <si>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</si>
  <si>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</si>
  <si>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</si>
  <si>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</si>
  <si>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</si>
  <si>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</si>
  <si>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</si>
  <si>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</si>
  <si>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</si>
  <si>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</si>
  <si>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</si>
  <si>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</si>
  <si>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</si>
  <si>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</si>
  <si>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</si>
  <si>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</si>
  <si>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</si>
  <si>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</si>
  <si>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</si>
  <si>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</si>
  <si>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</si>
  <si>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</si>
  <si>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</si>
  <si>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</si>
  <si>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</si>
  <si>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</si>
  <si>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</si>
  <si>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</si>
  <si>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</si>
  <si>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</si>
  <si>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</si>
  <si>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</si>
  <si>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</si>
  <si>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</si>
  <si>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</si>
  <si>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</si>
  <si>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</si>
  <si>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</si>
  <si>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</si>
  <si>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</si>
  <si>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</si>
  <si>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</si>
  <si>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</si>
  <si>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</si>
  <si>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</si>
  <si>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</si>
  <si>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</si>
  <si>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</si>
  <si>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</si>
  <si>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</si>
  <si>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</si>
  <si>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</si>
  <si>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</si>
  <si>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</si>
  <si>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</si>
  <si>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</si>
  <si>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</si>
  <si>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</si>
  <si>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</si>
  <si>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</si>
  <si>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</si>
  <si>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</si>
  <si>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</si>
  <si>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</si>
  <si>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</si>
  <si>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</si>
  <si>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</si>
  <si>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</si>
  <si>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</si>
  <si>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</si>
  <si>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</si>
  <si>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</si>
  <si>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</si>
  <si>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</si>
  <si>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</si>
  <si>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</si>
  <si>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</si>
  <si>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</si>
  <si>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</si>
  <si>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</si>
  <si>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</si>
  <si>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</si>
  <si>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</si>
  <si>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</si>
  <si>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</si>
  <si>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</si>
  <si>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</si>
  <si>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</si>
  <si>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</si>
  <si>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</si>
  <si>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</si>
  <si>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</si>
  <si>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</si>
  <si>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</si>
  <si>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</si>
  <si>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</si>
  <si>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</si>
  <si>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</si>
  <si>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</si>
  <si>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</si>
  <si>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</si>
  <si>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</si>
  <si>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</si>
  <si>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</si>
  <si>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</si>
  <si>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</si>
  <si>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</si>
  <si>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</si>
  <si>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</si>
  <si>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</si>
  <si>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</si>
  <si>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</si>
  <si>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</si>
  <si>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</si>
  <si>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</si>
  <si>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</si>
  <si>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</si>
  <si>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</si>
  <si>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</si>
  <si>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</si>
  <si>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</si>
  <si>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</si>
  <si>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</si>
  <si>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</si>
  <si>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</si>
  <si>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</si>
  <si>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</si>
  <si>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</si>
  <si>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</si>
  <si>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</si>
  <si>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</si>
  <si>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</si>
  <si>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</si>
  <si>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</si>
  <si>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</si>
  <si>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</si>
  <si>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</si>
  <si>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</si>
  <si>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</si>
  <si>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</si>
  <si>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</si>
  <si>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</si>
  <si>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</si>
  <si>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</si>
  <si>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</si>
  <si>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</si>
  <si>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</si>
  <si>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</si>
  <si>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</si>
  <si>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</si>
  <si>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</si>
  <si>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</si>
  <si>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</si>
  <si>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</si>
  <si>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</si>
  <si>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</si>
  <si>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</si>
  <si>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</si>
  <si>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</si>
  <si>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</si>
  <si>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</si>
  <si>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</si>
  <si>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</si>
  <si>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</si>
  <si>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</si>
  <si>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</si>
  <si>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</si>
  <si>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</si>
  <si>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</si>
  <si>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</si>
  <si>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</si>
  <si>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</si>
  <si>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</si>
  <si>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</si>
  <si>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</si>
  <si>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</si>
  <si>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</si>
  <si>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</si>
  <si>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</si>
  <si>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</si>
  <si>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</si>
  <si>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</si>
  <si>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</si>
  <si>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</si>
  <si>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</si>
  <si>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</si>
  <si>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</si>
  <si>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</si>
  <si>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</si>
  <si>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</si>
  <si>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</si>
  <si>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</si>
  <si>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</si>
  <si>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</si>
  <si>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</si>
  <si>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</si>
  <si>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</si>
  <si>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</si>
  <si>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</si>
  <si>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</si>
  <si>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</si>
  <si>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</si>
  <si>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</si>
  <si>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</si>
  <si>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</si>
  <si>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</si>
  <si>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</si>
  <si>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</si>
  <si>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</si>
  <si>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</si>
  <si>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</si>
  <si>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</si>
  <si>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</si>
  <si>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</si>
  <si>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</si>
  <si>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</si>
  <si>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</si>
  <si>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</si>
  <si>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</si>
  <si>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</si>
  <si>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</si>
  <si>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</si>
  <si>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</si>
  <si>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</si>
  <si>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</si>
  <si>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</si>
  <si>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</si>
  <si>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</si>
  <si>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</si>
  <si>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</si>
  <si>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</si>
  <si>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</si>
  <si>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</si>
  <si>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</si>
  <si>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</si>
  <si>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</si>
  <si>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</si>
  <si>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</si>
  <si>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</si>
  <si>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</si>
  <si>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</si>
  <si>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</si>
  <si>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</si>
  <si>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</si>
  <si>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</si>
  <si>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</si>
  <si>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</si>
  <si>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</si>
  <si>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</si>
  <si>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</si>
  <si>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</si>
  <si>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</si>
  <si>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</si>
  <si>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</si>
  <si>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</si>
  <si>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</si>
  <si>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</si>
  <si>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</si>
  <si>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</si>
  <si>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</si>
  <si>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</si>
  <si>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</si>
  <si>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</si>
  <si>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</si>
  <si>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</si>
  <si>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</si>
  <si>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</si>
  <si>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</si>
  <si>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</si>
  <si>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</si>
  <si>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</si>
  <si>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</si>
  <si>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</si>
  <si>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</si>
  <si>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</si>
  <si>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</si>
  <si>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</si>
  <si>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</si>
  <si>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</si>
  <si>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</si>
  <si>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</si>
  <si>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</si>
  <si>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</si>
  <si>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</si>
  <si>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</si>
  <si>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</si>
  <si>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</si>
  <si>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</si>
  <si>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</si>
  <si>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</si>
  <si>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</si>
  <si>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</si>
  <si>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</si>
  <si>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</si>
  <si>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</si>
  <si>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</si>
  <si>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</si>
  <si>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</si>
  <si>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</si>
  <si>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</si>
  <si>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</si>
  <si>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</si>
  <si>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</si>
  <si>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</si>
  <si>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</si>
  <si>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</si>
  <si>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</si>
  <si>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</si>
  <si>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</si>
  <si>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</si>
  <si>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</si>
  <si>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</si>
  <si>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</si>
  <si>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</si>
  <si>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</si>
  <si>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</si>
  <si>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</si>
  <si>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</si>
  <si>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</si>
  <si>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</si>
  <si>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</si>
  <si>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</si>
  <si>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</si>
  <si>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</si>
  <si>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</si>
  <si>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</si>
  <si>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</si>
  <si>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</si>
  <si>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</si>
  <si>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</si>
  <si>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</si>
  <si>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</si>
  <si>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</si>
  <si>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</si>
  <si>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</si>
  <si>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</si>
  <si>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</si>
  <si>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</si>
  <si>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</si>
  <si>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</si>
  <si>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</si>
  <si>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</si>
  <si>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</si>
  <si>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</si>
  <si>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</si>
  <si>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</si>
  <si>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</si>
  <si>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</si>
  <si>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</si>
  <si>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</si>
  <si>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</si>
  <si>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</si>
  <si>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</si>
  <si>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</si>
  <si>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</si>
  <si>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</si>
  <si>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</si>
  <si>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</si>
  <si>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</si>
  <si>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</si>
  <si>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</si>
  <si>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</si>
  <si>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</si>
  <si>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</si>
  <si>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</si>
  <si>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</si>
  <si>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</si>
  <si>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</si>
  <si>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</si>
  <si>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</si>
  <si>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</si>
  <si>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</si>
  <si>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</si>
  <si>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</si>
  <si>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</si>
  <si>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</si>
  <si>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</si>
  <si>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</si>
  <si>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</si>
  <si>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</si>
  <si>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</si>
  <si>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</si>
  <si>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</si>
  <si>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</si>
  <si>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</si>
  <si>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</si>
  <si>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</si>
  <si>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</si>
  <si>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</si>
  <si>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</si>
  <si>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</si>
  <si>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</si>
  <si>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</si>
  <si>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</si>
  <si>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</si>
  <si>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</si>
  <si>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</si>
  <si>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</si>
  <si>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</si>
  <si>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</si>
  <si>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</si>
  <si>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</si>
  <si>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</si>
  <si>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</si>
  <si>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</si>
  <si>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</si>
  <si>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</si>
  <si>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</si>
  <si>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</si>
  <si>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</si>
  <si>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</si>
  <si>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</si>
  <si>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</si>
  <si>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</si>
  <si>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</si>
  <si>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</si>
  <si>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</si>
  <si>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</si>
  <si>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</si>
  <si>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</si>
  <si>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</si>
  <si>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</si>
  <si>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</si>
  <si>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</si>
  <si>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</si>
  <si>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</si>
  <si>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</si>
  <si>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</si>
  <si>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</si>
  <si>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</si>
  <si>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</si>
  <si>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</si>
  <si>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</si>
  <si>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</si>
  <si>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</si>
  <si>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</si>
  <si>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</si>
  <si>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</si>
  <si>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</si>
  <si>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</si>
  <si>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</si>
  <si>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</si>
  <si>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</si>
  <si>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</si>
  <si>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</si>
  <si>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</si>
  <si>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</si>
  <si>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</si>
  <si>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</si>
  <si>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</si>
  <si>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</si>
  <si>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</si>
  <si>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</si>
  <si>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</si>
  <si>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</si>
  <si>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</si>
  <si>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</si>
  <si>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</si>
  <si>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</si>
  <si>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</si>
  <si>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</si>
  <si>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</si>
  <si>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</si>
  <si>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</si>
  <si>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</si>
  <si>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</si>
  <si>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</si>
  <si>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</si>
  <si>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</si>
  <si>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</si>
  <si>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</si>
  <si>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</si>
  <si>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</si>
  <si>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</si>
  <si>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</si>
  <si>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</si>
  <si>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</si>
  <si>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</si>
  <si>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</si>
  <si>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</si>
  <si>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</si>
  <si>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</si>
  <si>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</si>
  <si>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</si>
  <si>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</si>
  <si>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</si>
  <si>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</si>
  <si>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</si>
  <si>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</si>
  <si>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</si>
  <si>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</si>
  <si>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</si>
  <si>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</si>
  <si>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</si>
  <si>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</si>
  <si>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</si>
  <si>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</si>
  <si>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</si>
  <si>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</si>
  <si>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</si>
  <si>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</si>
  <si>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</si>
  <si>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</si>
  <si>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</si>
  <si>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</si>
  <si>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</si>
  <si>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</si>
  <si>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</si>
  <si>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</si>
  <si>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</si>
  <si>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</si>
  <si>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</si>
  <si>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</si>
  <si>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</si>
  <si>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</si>
  <si>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</si>
  <si>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</si>
  <si>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</si>
  <si>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</si>
  <si>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</si>
  <si>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</si>
  <si>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</si>
  <si>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</si>
  <si>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</si>
  <si>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</si>
  <si>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</si>
  <si>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</si>
  <si>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</si>
  <si>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</si>
  <si>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</si>
  <si>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</si>
  <si>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</si>
  <si>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</si>
  <si>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</si>
  <si>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</si>
  <si>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</si>
  <si>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</si>
  <si>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</si>
  <si>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</si>
  <si>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</si>
  <si>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</si>
  <si>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</si>
  <si>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</si>
  <si>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</si>
  <si>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</si>
  <si>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</si>
  <si>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</si>
  <si>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</si>
  <si>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</si>
  <si>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</si>
  <si>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</si>
  <si>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</si>
  <si>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</si>
  <si>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</si>
  <si>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</si>
  <si>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</si>
  <si>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</si>
  <si>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</si>
  <si>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</si>
  <si>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</si>
  <si>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</si>
  <si>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</si>
  <si>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</si>
  <si>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</si>
  <si>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</si>
  <si>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</si>
  <si>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</si>
  <si>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</si>
  <si>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</si>
  <si>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</si>
  <si>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</si>
  <si>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</si>
  <si>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</si>
  <si>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</si>
  <si>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</si>
  <si>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</si>
  <si>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</si>
  <si>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</si>
  <si>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</si>
  <si>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</si>
  <si>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</si>
  <si>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</si>
  <si>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</si>
  <si>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</si>
  <si>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</si>
  <si>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</si>
  <si>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</si>
  <si>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</si>
  <si>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</si>
  <si>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</si>
  <si>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</si>
  <si>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</si>
  <si>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</si>
  <si>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</si>
  <si>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</si>
  <si>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</si>
  <si>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</si>
  <si>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</si>
  <si>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</si>
  <si>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</si>
  <si>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</si>
  <si>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</si>
  <si>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</si>
  <si>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</si>
  <si>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</si>
  <si>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</si>
  <si>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</si>
  <si>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</si>
  <si>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</si>
  <si>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</si>
  <si>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</si>
  <si>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</si>
  <si>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</si>
  <si>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</si>
  <si>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</si>
  <si>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</si>
  <si>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</si>
  <si>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</si>
  <si>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</si>
  <si>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</si>
  <si>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</si>
  <si>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</si>
  <si>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</si>
  <si>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</si>
  <si>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</si>
  <si>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</si>
  <si>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</si>
  <si>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</si>
  <si>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</si>
  <si>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</si>
  <si>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</si>
  <si>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</si>
  <si>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</si>
  <si>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</si>
  <si>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</si>
  <si>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</si>
  <si>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</si>
  <si>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</si>
  <si>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</si>
  <si>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</si>
  <si>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</si>
  <si>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</si>
  <si>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</si>
  <si>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</si>
  <si>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</si>
  <si>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</si>
  <si>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</si>
  <si>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</si>
  <si>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</si>
  <si>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</si>
  <si>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</si>
  <si>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</si>
  <si>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</si>
  <si>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</si>
  <si>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</si>
  <si>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</si>
  <si>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</si>
  <si>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</si>
  <si>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</si>
  <si>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</si>
  <si>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</si>
  <si>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</si>
  <si>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</si>
  <si>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</si>
  <si>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</si>
  <si>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</si>
  <si>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</si>
  <si>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</si>
  <si>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</si>
  <si>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</si>
  <si>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</si>
  <si>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</si>
  <si>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</si>
  <si>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</si>
  <si>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</si>
  <si>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</si>
  <si>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</si>
  <si>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</si>
  <si>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</si>
  <si>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</si>
  <si>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</si>
  <si>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</si>
  <si>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</si>
  <si>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</si>
  <si>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</si>
  <si>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</si>
  <si>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</si>
  <si>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</si>
  <si>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</si>
  <si>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</si>
  <si>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</si>
  <si>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</si>
  <si>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</si>
  <si>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</si>
  <si>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</si>
  <si>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</si>
  <si>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</si>
  <si>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</si>
  <si>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</si>
  <si>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</si>
  <si>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</si>
  <si>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</si>
  <si>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</si>
  <si>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</si>
  <si>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</si>
  <si>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</si>
  <si>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</si>
  <si>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</si>
  <si>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</si>
  <si>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</si>
  <si>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</si>
  <si>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</si>
  <si>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</si>
  <si>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</si>
  <si>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</si>
  <si>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</si>
  <si>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</si>
  <si>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</si>
  <si>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</si>
  <si>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</si>
  <si>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</si>
  <si>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</si>
  <si>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</si>
  <si>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</si>
  <si>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</si>
  <si>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</si>
  <si>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</si>
  <si>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</si>
  <si>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</si>
  <si>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</si>
  <si>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</si>
  <si>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</si>
  <si>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</si>
  <si>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</si>
  <si>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</si>
  <si>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</si>
  <si>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</si>
  <si>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</si>
  <si>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</si>
  <si>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</si>
  <si>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</si>
  <si>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</si>
  <si>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</si>
  <si>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</si>
  <si>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</si>
  <si>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</si>
  <si>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</si>
  <si>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</si>
  <si>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</si>
  <si>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</si>
  <si>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</si>
  <si>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</si>
  <si>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</si>
  <si>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</si>
  <si>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</si>
  <si>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</si>
  <si>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</si>
  <si>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</si>
  <si>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</si>
  <si>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</si>
  <si>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</si>
  <si>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</si>
  <si>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</si>
  <si>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</si>
  <si>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</si>
  <si>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</si>
  <si>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</si>
  <si>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</si>
  <si>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</si>
  <si>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</si>
  <si>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</si>
  <si>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</si>
  <si>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</si>
  <si>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</si>
  <si>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</si>
  <si>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</si>
  <si>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</si>
  <si>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</si>
  <si>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</si>
  <si>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</si>
  <si>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</si>
  <si>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</si>
  <si>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</si>
  <si>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</si>
  <si>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</si>
  <si>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</si>
  <si>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</si>
  <si>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</si>
  <si>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</si>
  <si>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</si>
  <si>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</si>
  <si>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</si>
  <si>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</si>
  <si>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</si>
  <si>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</si>
  <si>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</si>
  <si>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</si>
  <si>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</si>
  <si>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</si>
  <si>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</si>
  <si>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</si>
  <si>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</si>
  <si>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</si>
  <si>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</si>
  <si>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</si>
  <si>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</si>
  <si>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</si>
  <si>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</si>
  <si>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</si>
  <si>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</si>
  <si>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</si>
  <si>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</si>
  <si>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</si>
  <si>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</si>
  <si>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</si>
  <si>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</si>
  <si>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</si>
  <si>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</si>
  <si>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</si>
  <si>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</si>
  <si>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</si>
  <si>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</si>
  <si>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</si>
  <si>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</si>
  <si>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</si>
  <si>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</si>
  <si>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</si>
  <si>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</si>
  <si>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</si>
  <si>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</si>
  <si>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</si>
  <si>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</si>
  <si>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</si>
  <si>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</si>
  <si>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</si>
  <si>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</si>
  <si>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</si>
  <si>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</si>
  <si>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</si>
  <si>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</si>
  <si>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</si>
  <si>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</si>
  <si>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</si>
  <si>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</si>
  <si>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</si>
  <si>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</si>
  <si>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</si>
  <si>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</si>
  <si>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</si>
  <si>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</si>
  <si>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</si>
  <si>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</si>
  <si>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</si>
  <si>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</si>
  <si>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</si>
  <si>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</si>
  <si>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</si>
  <si>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</si>
  <si>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</si>
  <si>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</si>
  <si>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</si>
  <si>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</si>
  <si>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</si>
  <si>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</si>
  <si>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</si>
  <si>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</si>
  <si>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</si>
  <si>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</si>
  <si>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</si>
  <si>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</si>
  <si>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</si>
  <si>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</si>
  <si>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</si>
  <si>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</si>
  <si>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</si>
  <si>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</si>
  <si>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</si>
  <si>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</si>
  <si>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</si>
  <si>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</si>
  <si>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</si>
  <si>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</si>
  <si>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</si>
  <si>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</si>
  <si>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</si>
  <si>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</si>
  <si>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</si>
  <si>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</si>
  <si>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</si>
  <si>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</si>
  <si>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</si>
  <si>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</si>
  <si>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</si>
  <si>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</si>
  <si>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</si>
  <si>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</si>
  <si>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</si>
  <si>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</si>
  <si>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</si>
  <si>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</si>
  <si>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</si>
  <si>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</si>
  <si>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</si>
  <si>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</si>
  <si>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</si>
  <si>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</si>
  <si>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</si>
  <si>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</si>
  <si>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</si>
  <si>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</si>
  <si>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</si>
  <si>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</si>
  <si>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</si>
  <si>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</si>
  <si>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</si>
  <si>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</si>
  <si>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</si>
  <si>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</si>
  <si>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</si>
  <si>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</si>
  <si>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</si>
  <si>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</si>
  <si>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</si>
  <si>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</si>
  <si>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</si>
  <si>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</si>
  <si>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</si>
  <si>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</si>
  <si>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</si>
  <si>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</si>
  <si>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</si>
  <si>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</si>
  <si>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</si>
  <si>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</si>
  <si>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</si>
  <si>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</si>
  <si>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</si>
  <si>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</si>
  <si>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</si>
  <si>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</si>
  <si>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</si>
  <si>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</si>
  <si>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</si>
  <si>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</si>
  <si>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</si>
  <si>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</si>
  <si>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</si>
  <si>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</si>
  <si>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</si>
  <si>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</si>
  <si>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</si>
  <si>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</si>
  <si>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</si>
  <si>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</si>
  <si>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</si>
  <si>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</si>
  <si>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</si>
  <si>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</si>
  <si>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</si>
  <si>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</si>
  <si>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</si>
  <si>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</si>
  <si>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</si>
  <si>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</si>
  <si>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</si>
  <si>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</si>
  <si>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</si>
  <si>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</si>
  <si>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</si>
  <si>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</si>
  <si>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</si>
  <si>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</si>
  <si>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</si>
  <si>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</si>
  <si>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</si>
  <si>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</si>
  <si>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</si>
  <si>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</si>
  <si>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</si>
  <si>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</si>
  <si>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</si>
  <si>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</si>
  <si>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</si>
  <si>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</si>
  <si>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</si>
  <si>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</si>
  <si>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</si>
  <si>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</si>
  <si>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</si>
  <si>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</si>
  <si>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</si>
  <si>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</si>
  <si>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</si>
  <si>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</si>
  <si>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</si>
  <si>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</si>
  <si>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</si>
  <si>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</si>
  <si>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</si>
  <si>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</si>
  <si>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</si>
  <si>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</si>
  <si>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</si>
  <si>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</si>
  <si>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</si>
  <si>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</si>
  <si>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</si>
  <si>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</si>
  <si>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</si>
  <si>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</si>
  <si>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</si>
  <si>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</si>
  <si>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</si>
  <si>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</si>
  <si>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</si>
  <si>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</si>
  <si>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</si>
  <si>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</si>
  <si>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</si>
  <si>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</si>
  <si>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</si>
  <si>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</si>
  <si>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</si>
  <si>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</si>
  <si>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</si>
  <si>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</si>
  <si>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</si>
  <si>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</si>
  <si>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</si>
  <si>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</si>
  <si>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</si>
  <si>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</si>
  <si>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</si>
  <si>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</si>
  <si>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</si>
  <si>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</si>
  <si>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</si>
  <si>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</si>
  <si>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</si>
  <si>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</si>
  <si>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</si>
  <si>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</si>
  <si>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</si>
  <si>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</si>
  <si>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</si>
  <si>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</si>
  <si>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</si>
  <si>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</si>
  <si>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</si>
  <si>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</si>
  <si>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</si>
  <si>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</si>
  <si>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</si>
  <si>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</si>
  <si>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</si>
  <si>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</si>
  <si>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</si>
  <si>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</si>
  <si>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</si>
  <si>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</si>
  <si>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</si>
  <si>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</si>
  <si>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</si>
  <si>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</si>
  <si>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</si>
  <si>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</si>
  <si>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</si>
  <si>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</si>
  <si>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</si>
  <si>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</si>
  <si>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</si>
  <si>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</si>
  <si>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</si>
  <si>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</si>
  <si>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</si>
  <si>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</si>
  <si>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</si>
  <si>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</si>
  <si>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</si>
  <si>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</si>
  <si>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</si>
  <si>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</si>
  <si>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</si>
  <si>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</si>
  <si>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</si>
  <si>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</si>
  <si>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</si>
  <si>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</si>
  <si>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</si>
  <si>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</si>
  <si>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</si>
  <si>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</si>
  <si>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</si>
  <si>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</si>
  <si>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</si>
  <si>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</si>
  <si>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</si>
  <si>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</si>
  <si>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</si>
  <si>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</si>
  <si>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</si>
  <si>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</si>
  <si>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</si>
  <si>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</si>
  <si>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</si>
  <si>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</si>
  <si>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</si>
  <si>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</si>
  <si>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</si>
  <si>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</si>
  <si>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</si>
  <si>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</si>
  <si>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</si>
  <si>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</si>
  <si>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</si>
  <si>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</si>
  <si>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</si>
  <si>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</si>
  <si>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</si>
  <si>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</si>
  <si>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</si>
  <si>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</si>
  <si>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</si>
  <si>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</si>
  <si>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</si>
  <si>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</si>
  <si>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</si>
  <si>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</si>
  <si>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</si>
  <si>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</si>
  <si>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</si>
  <si>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</si>
  <si>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</si>
  <si>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</si>
  <si>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</si>
  <si>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</si>
  <si>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</si>
  <si>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</si>
  <si>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</si>
  <si>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</si>
  <si>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</si>
  <si>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</si>
  <si>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</si>
  <si>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</si>
  <si>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</si>
  <si>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</si>
  <si>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</si>
  <si>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</si>
  <si>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</si>
  <si>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</si>
  <si>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</si>
  <si>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</si>
  <si>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</si>
  <si>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</si>
  <si>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</si>
  <si>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</si>
  <si>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</si>
  <si>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</si>
  <si>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</si>
  <si>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</si>
  <si>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</si>
  <si>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</si>
  <si>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</si>
  <si>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</si>
  <si>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</si>
  <si>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</si>
  <si>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</si>
  <si>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</si>
  <si>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</si>
  <si>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</si>
  <si>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</si>
  <si>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</si>
  <si>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</si>
  <si>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</si>
  <si>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</si>
  <si>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</si>
  <si>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</si>
  <si>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</si>
  <si>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</si>
  <si>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</si>
  <si>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</si>
  <si>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</si>
  <si>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</si>
  <si>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</si>
  <si>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</si>
  <si>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</si>
  <si>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</si>
  <si>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</si>
  <si>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</si>
  <si>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</si>
  <si>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</si>
  <si>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</si>
  <si>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</si>
  <si>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</si>
  <si>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</si>
  <si>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</si>
  <si>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</si>
  <si>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</si>
  <si>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</si>
  <si>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</si>
  <si>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</si>
  <si>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</si>
  <si>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</si>
  <si>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</si>
  <si>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</si>
  <si>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</si>
  <si>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</si>
  <si>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</si>
  <si>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</si>
  <si>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</si>
  <si>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</si>
  <si>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</si>
  <si>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</si>
  <si>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</si>
  <si>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</si>
  <si>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</si>
  <si>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</si>
  <si>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</si>
  <si>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</si>
  <si>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</si>
  <si>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</si>
  <si>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</si>
  <si>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</si>
  <si>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</si>
  <si>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</si>
  <si>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</si>
  <si>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</si>
  <si>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</si>
  <si>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</si>
  <si>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</si>
  <si>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</si>
  <si>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</si>
  <si>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</si>
  <si>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</si>
  <si>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</si>
  <si>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</si>
  <si>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</si>
  <si>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</si>
  <si>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</si>
  <si>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</si>
  <si>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</si>
  <si>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</si>
  <si>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</si>
  <si>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</si>
  <si>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</si>
  <si>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</si>
  <si>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</si>
  <si>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</si>
  <si>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</si>
  <si>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</si>
  <si>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</si>
  <si>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</si>
  <si>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</si>
  <si>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</si>
  <si>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</si>
  <si>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</si>
  <si>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</si>
  <si>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</si>
  <si>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</si>
  <si>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</si>
  <si>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</si>
  <si>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</si>
  <si>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</si>
  <si>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</si>
  <si>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</si>
  <si>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</si>
  <si>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</si>
  <si>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</si>
  <si>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</si>
  <si>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</si>
  <si>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</si>
  <si>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</si>
  <si>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</si>
  <si>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</si>
  <si>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</si>
  <si>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</si>
  <si>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</si>
  <si>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</si>
  <si>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</si>
  <si>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</si>
  <si>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</si>
  <si>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</si>
  <si>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</si>
  <si>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</si>
  <si>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</si>
  <si>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</si>
  <si>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</si>
  <si>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</si>
  <si>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</si>
  <si>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</si>
  <si>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</si>
  <si>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</si>
  <si>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</si>
  <si>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</si>
  <si>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</si>
  <si>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</si>
  <si>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</si>
  <si>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</si>
  <si>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</si>
  <si>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</si>
  <si>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</si>
  <si>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</si>
  <si>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</si>
  <si>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</si>
  <si>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</si>
  <si>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</si>
  <si>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</si>
  <si>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</si>
  <si>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</si>
  <si>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</si>
  <si>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</si>
  <si>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</si>
  <si>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</si>
  <si>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</si>
  <si>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</si>
  <si>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</si>
  <si>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</si>
  <si>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</si>
  <si>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</si>
  <si>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</si>
  <si>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</si>
  <si>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</si>
  <si>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</si>
  <si>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</si>
  <si>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</si>
  <si>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</si>
  <si>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</si>
  <si>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</si>
  <si>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</si>
  <si>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</si>
  <si>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</si>
  <si>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</si>
  <si>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</si>
  <si>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</si>
  <si>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</si>
  <si>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</si>
  <si>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</si>
  <si>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</si>
  <si>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</si>
  <si>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</si>
  <si>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</si>
  <si>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</si>
  <si>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</si>
  <si>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</si>
  <si>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</si>
  <si>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</si>
  <si>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</si>
  <si>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</si>
  <si>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</si>
  <si>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</si>
  <si>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</si>
  <si>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</si>
  <si>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</si>
  <si>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</si>
  <si>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</si>
  <si>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</si>
  <si>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</si>
  <si>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</si>
  <si>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</si>
  <si>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</si>
  <si>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</si>
  <si>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</si>
  <si>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</si>
  <si>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</si>
  <si>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</si>
  <si>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</si>
  <si>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</si>
  <si>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</si>
  <si>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</si>
  <si>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</si>
  <si>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</si>
  <si>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</si>
  <si>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</si>
  <si>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</si>
  <si>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</si>
  <si>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</si>
  <si>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</si>
  <si>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</si>
  <si>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</si>
  <si>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</si>
  <si>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</si>
  <si>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</si>
  <si>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</si>
  <si>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</si>
  <si>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</si>
  <si>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</si>
  <si>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</si>
  <si>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</si>
  <si>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</si>
  <si>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</si>
  <si>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</si>
  <si>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</si>
  <si>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</si>
  <si>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</si>
  <si>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</si>
  <si>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</si>
  <si>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</si>
  <si>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</si>
  <si>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</si>
  <si>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</si>
  <si>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</si>
  <si>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</si>
  <si>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</si>
  <si>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</si>
  <si>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</si>
  <si>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</si>
  <si>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</si>
  <si>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</si>
  <si>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</si>
  <si>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</si>
  <si>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</si>
  <si>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</si>
  <si>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</si>
  <si>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</si>
  <si>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</si>
  <si>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</si>
  <si>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</si>
  <si>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</si>
  <si>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</si>
  <si>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</si>
  <si>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</si>
  <si>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</si>
  <si>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</si>
  <si>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</si>
  <si>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</si>
  <si>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</si>
  <si>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</si>
  <si>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</si>
  <si>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</si>
  <si>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</si>
  <si>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</si>
  <si>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</si>
  <si>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</si>
  <si>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</si>
  <si>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</si>
  <si>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</si>
  <si>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</si>
  <si>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</si>
  <si>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</si>
  <si>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</si>
  <si>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</si>
  <si>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</si>
  <si>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</si>
  <si>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</si>
  <si>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</si>
  <si>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</si>
  <si>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</si>
  <si>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</si>
  <si>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</si>
  <si>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</si>
  <si>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</si>
  <si>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</si>
  <si>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</si>
  <si>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</si>
  <si>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</si>
  <si>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</si>
  <si>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</si>
  <si>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</si>
  <si>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</si>
  <si>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</si>
  <si>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</si>
  <si>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</si>
  <si>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</si>
  <si>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</si>
  <si>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</si>
  <si>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</si>
  <si>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</si>
  <si>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</si>
  <si>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</si>
  <si>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</si>
  <si>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</si>
  <si>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</si>
  <si>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</si>
  <si>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</si>
  <si>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</si>
  <si>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</si>
  <si>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</si>
  <si>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</si>
  <si>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</si>
  <si>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</si>
  <si>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</si>
  <si>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</si>
  <si>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</si>
  <si>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</si>
  <si>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</si>
  <si>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</si>
  <si>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</si>
  <si>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</si>
  <si>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</si>
  <si>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</si>
  <si>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</si>
  <si>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</si>
  <si>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</si>
  <si>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</si>
  <si>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</si>
  <si>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</si>
  <si>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</si>
  <si>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</si>
  <si>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</si>
  <si>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</si>
  <si>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</si>
  <si>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</si>
  <si>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</si>
  <si>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</si>
  <si>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</si>
  <si>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</si>
  <si>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</si>
  <si>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</si>
  <si>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</si>
  <si>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</si>
  <si>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</si>
  <si>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</si>
  <si>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</si>
  <si>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</si>
  <si>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</si>
  <si>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</si>
  <si>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</si>
  <si>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</si>
  <si>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</si>
  <si>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</si>
  <si>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</si>
  <si>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</si>
  <si>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</si>
  <si>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</si>
  <si>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</si>
  <si>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</si>
  <si>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</si>
  <si>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</si>
  <si>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</si>
  <si>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</si>
  <si>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</si>
  <si>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</si>
  <si>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</si>
  <si>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</si>
  <si>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</si>
  <si>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</si>
  <si>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</si>
  <si>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</si>
  <si>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</si>
  <si>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</si>
  <si>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</si>
  <si>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</si>
  <si>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</si>
  <si>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</si>
  <si>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</si>
  <si>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</si>
  <si>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</si>
  <si>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</si>
  <si>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</si>
  <si>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</si>
  <si>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</si>
  <si>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</si>
  <si>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</si>
  <si>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</si>
  <si>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</si>
  <si>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</si>
  <si>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</si>
  <si>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</si>
  <si>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</si>
  <si>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</si>
  <si>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</si>
  <si>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</si>
  <si>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</si>
  <si>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</si>
  <si>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</si>
  <si>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</si>
  <si>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</si>
  <si>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</si>
  <si>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</si>
  <si>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</si>
  <si>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</si>
  <si>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</si>
  <si>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</si>
  <si>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</si>
  <si>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</si>
  <si>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</si>
  <si>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</si>
  <si>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</si>
  <si>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</si>
  <si>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</si>
  <si>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</si>
  <si>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</si>
  <si>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</si>
  <si>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</si>
  <si>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</si>
  <si>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</si>
  <si>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</si>
  <si>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</si>
  <si>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</si>
  <si>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</si>
  <si>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</si>
  <si>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</si>
  <si>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</si>
  <si>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</si>
  <si>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</si>
  <si>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</si>
  <si>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</si>
  <si>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</si>
  <si>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</si>
  <si>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</si>
  <si>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</si>
  <si>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</si>
  <si>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</si>
  <si>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</si>
  <si>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</si>
  <si>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</si>
  <si>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</si>
  <si>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</si>
  <si>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</si>
  <si>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</si>
  <si>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</si>
  <si>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</si>
  <si>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</si>
  <si>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</si>
  <si>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</si>
  <si>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</si>
  <si>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</si>
  <si>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</si>
  <si>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</si>
  <si>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</si>
  <si>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</si>
  <si>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</si>
  <si>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</si>
  <si>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</si>
  <si>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</si>
  <si>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</si>
  <si>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</si>
  <si>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</si>
  <si>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</si>
  <si>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</si>
  <si>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</si>
  <si>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</si>
  <si>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</si>
  <si>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</si>
  <si>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</si>
  <si>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</si>
  <si>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</si>
  <si>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</si>
  <si>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</si>
  <si>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</si>
  <si>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</si>
  <si>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</si>
  <si>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</si>
  <si>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</si>
  <si>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</si>
  <si>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</si>
  <si>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</si>
  <si>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</si>
  <si>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</si>
  <si>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</si>
  <si>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</si>
  <si>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</si>
  <si>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</si>
  <si>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</si>
  <si>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</si>
  <si>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</si>
  <si>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</si>
  <si>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</si>
  <si>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</si>
  <si>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</si>
  <si>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</si>
  <si>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</si>
  <si>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</si>
  <si>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</si>
  <si>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</si>
  <si>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</si>
  <si>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</si>
  <si>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</si>
  <si>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</si>
  <si>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</si>
  <si>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</si>
  <si>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</si>
  <si>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</si>
  <si>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</si>
  <si>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</si>
  <si>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</si>
  <si>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</si>
  <si>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</si>
  <si>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</si>
  <si>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</si>
  <si>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</si>
  <si>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</si>
  <si>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</si>
  <si>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</si>
  <si>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</si>
  <si>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</si>
  <si>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</si>
  <si>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</si>
  <si>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</si>
  <si>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</si>
  <si>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</si>
  <si>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</si>
  <si>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</si>
  <si>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</si>
  <si>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</si>
  <si>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</si>
  <si>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</si>
  <si>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</si>
  <si>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</si>
  <si>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</si>
  <si>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</si>
  <si>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</si>
  <si>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</si>
  <si>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</si>
  <si>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</si>
  <si>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</si>
  <si>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</si>
  <si>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</si>
  <si>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</si>
  <si>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</si>
  <si>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</si>
  <si>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</si>
  <si>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</si>
  <si>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</si>
  <si>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</si>
  <si>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</si>
  <si>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</si>
  <si>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</si>
  <si>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</si>
  <si>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</si>
  <si>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</si>
  <si>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</si>
  <si>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</si>
  <si>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</si>
  <si>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</si>
  <si>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</si>
  <si>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</si>
  <si>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</si>
  <si>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</si>
  <si>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</si>
  <si>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</si>
  <si>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</si>
  <si>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</si>
  <si>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</si>
  <si>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</si>
  <si>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</si>
  <si>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</si>
  <si>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</si>
  <si>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</si>
  <si>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</si>
  <si>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</si>
  <si>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</si>
  <si>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</si>
  <si>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</si>
  <si>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</si>
  <si>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</si>
  <si>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</si>
  <si>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</si>
  <si>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</si>
  <si>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</si>
  <si>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</si>
  <si>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</si>
  <si>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</si>
  <si>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</si>
  <si>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</si>
  <si>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</si>
  <si>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</si>
  <si>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</si>
  <si>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</si>
  <si>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</si>
  <si>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</si>
  <si>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</si>
  <si>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</si>
  <si>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</si>
  <si>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</si>
  <si>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</si>
  <si>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</si>
  <si>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</si>
  <si>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</si>
  <si>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</si>
  <si>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</si>
  <si>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</si>
  <si>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</si>
  <si>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</si>
  <si>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</si>
  <si>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</si>
  <si>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</si>
  <si>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</si>
  <si>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</si>
  <si>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</si>
  <si>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</si>
  <si>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</si>
  <si>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</si>
  <si>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</si>
  <si>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</si>
  <si>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</si>
  <si>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</si>
  <si>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</si>
  <si>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</si>
  <si>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</si>
  <si>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</si>
  <si>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</si>
  <si>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</si>
  <si>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</si>
  <si>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</si>
  <si>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</si>
  <si>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</si>
  <si>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</si>
  <si>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</si>
  <si>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</si>
  <si>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</si>
  <si>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</si>
  <si>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</si>
  <si>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</si>
  <si>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</si>
  <si>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</si>
  <si>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</si>
  <si>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</si>
  <si>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</si>
  <si>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</si>
  <si>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</si>
  <si>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</si>
  <si>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</si>
  <si>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</si>
  <si>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</si>
  <si>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</si>
  <si>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</si>
  <si>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</si>
  <si>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</si>
  <si>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</si>
  <si>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</si>
  <si>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</si>
  <si>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</si>
  <si>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</si>
  <si>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</si>
  <si>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</si>
  <si>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</si>
  <si>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</si>
  <si>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</si>
  <si>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</si>
  <si>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</si>
  <si>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</si>
  <si>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</si>
  <si>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</si>
  <si>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</si>
  <si>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</si>
  <si>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</si>
  <si>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</si>
  <si>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</si>
  <si>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</si>
  <si>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</si>
  <si>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</si>
  <si>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</si>
  <si>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</si>
  <si>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</si>
  <si>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</si>
  <si>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</si>
  <si>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</si>
  <si>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</si>
  <si>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</si>
  <si>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</si>
  <si>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</si>
  <si>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</si>
  <si>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</si>
  <si>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</si>
  <si>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</si>
  <si>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</si>
  <si>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</si>
  <si>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</si>
  <si>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</si>
  <si>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</si>
  <si>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</si>
  <si>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</si>
  <si>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</si>
  <si>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</si>
  <si>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</si>
  <si>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</si>
  <si>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</si>
  <si>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</si>
  <si>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</si>
  <si>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</si>
  <si>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</si>
  <si>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</si>
  <si>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</si>
  <si>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</si>
  <si>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</si>
  <si>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</si>
  <si>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</si>
  <si>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</si>
  <si>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</si>
  <si>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</si>
  <si>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</si>
  <si>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</si>
  <si>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</si>
  <si>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</si>
  <si>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</si>
  <si>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</si>
  <si>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</si>
  <si>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</si>
  <si>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</si>
  <si>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</si>
  <si>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</si>
  <si>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</si>
  <si>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</si>
  <si>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</si>
  <si>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</si>
  <si>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</si>
  <si>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</si>
  <si>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</si>
  <si>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</si>
  <si>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</si>
  <si>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</si>
  <si>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</si>
  <si>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</si>
  <si>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</si>
  <si>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</si>
  <si>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</si>
  <si>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</si>
  <si>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</si>
  <si>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</si>
  <si>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</si>
  <si>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</si>
  <si>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</si>
  <si>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</si>
  <si>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</si>
  <si>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</si>
  <si>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</si>
  <si>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</si>
  <si>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</si>
  <si>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</si>
  <si>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</si>
  <si>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</si>
  <si>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</si>
  <si>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</si>
  <si>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</si>
  <si>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</si>
  <si>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</si>
  <si>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</si>
  <si>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</si>
  <si>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</si>
  <si>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</si>
  <si>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</si>
  <si>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</si>
  <si>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</si>
  <si>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</si>
  <si>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</si>
  <si>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</si>
  <si>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</si>
  <si>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</si>
  <si>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</si>
  <si>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</si>
  <si>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</si>
  <si>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</si>
  <si>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</si>
  <si>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</si>
  <si>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</si>
  <si>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</si>
  <si>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</si>
  <si>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</si>
  <si>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</si>
  <si>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</si>
  <si>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</si>
  <si>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</si>
  <si>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</si>
  <si>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</si>
  <si>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</si>
  <si>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</si>
  <si>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</si>
  <si>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</si>
  <si>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</si>
  <si>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</si>
  <si>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</si>
  <si>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</si>
  <si>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</si>
  <si>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</si>
  <si>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</si>
  <si>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</si>
  <si>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</si>
  <si>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</si>
  <si>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</si>
  <si>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</si>
  <si>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</si>
  <si>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</si>
  <si>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</si>
  <si>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</si>
  <si>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</si>
  <si>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</si>
  <si>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</si>
  <si>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</si>
  <si>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</si>
  <si>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</si>
  <si>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</si>
  <si>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</si>
  <si>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</si>
  <si>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</si>
  <si>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</si>
  <si>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</si>
  <si>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</si>
  <si>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</si>
  <si>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</si>
  <si>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</si>
  <si>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</si>
  <si>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</si>
  <si>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</si>
  <si>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</si>
  <si>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</si>
  <si>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</si>
  <si>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</si>
  <si>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</si>
  <si>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</si>
  <si>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</si>
  <si>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</si>
  <si>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</si>
  <si>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</si>
  <si>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</si>
  <si>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</si>
  <si>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</si>
  <si>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</si>
  <si>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</si>
  <si>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</si>
  <si>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</si>
  <si>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</si>
  <si>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</si>
  <si>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</si>
  <si>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</si>
  <si>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</si>
  <si>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</si>
  <si>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</si>
  <si>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</si>
  <si>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</si>
  <si>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</si>
  <si>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</si>
  <si>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</si>
  <si>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</si>
  <si>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</si>
  <si>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</si>
  <si>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</si>
  <si>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</si>
  <si>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</si>
  <si>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</si>
  <si>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</si>
  <si>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</si>
  <si>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</si>
  <si>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</si>
  <si>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</si>
  <si>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</si>
  <si>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</si>
  <si>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</si>
  <si>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</si>
  <si>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</si>
  <si>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</si>
  <si>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</si>
  <si>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</si>
  <si>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</si>
  <si>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</si>
  <si>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</si>
  <si>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</si>
  <si>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</si>
  <si>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</si>
  <si>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</si>
  <si>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</si>
  <si>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</si>
  <si>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</si>
  <si>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</si>
  <si>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</si>
  <si>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</si>
  <si>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</si>
  <si>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</si>
  <si>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</si>
  <si>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</si>
  <si>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</si>
  <si>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</si>
  <si>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</si>
  <si>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</si>
  <si>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</si>
  <si>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</si>
  <si>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</si>
  <si>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</si>
  <si>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</si>
  <si>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</si>
  <si>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</si>
  <si>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</si>
  <si>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</si>
  <si>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</si>
  <si>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</si>
  <si>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</si>
  <si>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</si>
  <si>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</si>
  <si>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</si>
  <si>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</si>
  <si>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</si>
  <si>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</si>
  <si>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</si>
  <si>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</si>
  <si>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</si>
  <si>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</si>
  <si>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</si>
  <si>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</si>
  <si>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</si>
  <si>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</si>
  <si>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</si>
  <si>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</si>
  <si>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</si>
  <si>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</si>
  <si>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</si>
  <si>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</si>
  <si>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</si>
  <si>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</si>
  <si>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</si>
  <si>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</si>
  <si>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</si>
  <si>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</si>
  <si>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</si>
  <si>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</si>
  <si>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</si>
  <si>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</si>
  <si>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</si>
  <si>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</si>
  <si>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</si>
  <si>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</si>
  <si>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</si>
  <si>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</si>
  <si>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</si>
  <si>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</si>
  <si>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</si>
  <si>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</si>
  <si>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</si>
  <si>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</si>
  <si>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</si>
  <si>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</si>
  <si>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</si>
  <si>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</si>
  <si>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</si>
  <si>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</si>
  <si>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</si>
  <si>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</si>
  <si>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</si>
  <si>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</si>
  <si>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</si>
  <si>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</si>
  <si>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</si>
  <si>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</si>
  <si>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</si>
  <si>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</si>
  <si>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</si>
  <si>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</si>
  <si>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</si>
  <si>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</si>
  <si>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</si>
  <si>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</si>
  <si>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</si>
  <si>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</si>
  <si>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</si>
  <si>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</si>
  <si>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</si>
  <si>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</si>
  <si>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</si>
  <si>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</si>
  <si>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</si>
  <si>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</si>
  <si>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</si>
  <si>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</si>
  <si>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</si>
  <si>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</si>
  <si>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</si>
  <si>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</si>
  <si>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</si>
  <si>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</si>
  <si>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</si>
  <si>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</si>
  <si>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</si>
  <si>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</si>
  <si>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</si>
  <si>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</si>
  <si>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</si>
  <si>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</si>
  <si>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</si>
  <si>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</si>
  <si>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</si>
  <si>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</si>
  <si>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</si>
  <si>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</si>
  <si>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</si>
  <si>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</si>
  <si>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</si>
  <si>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</si>
  <si>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</si>
  <si>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</si>
  <si>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</si>
  <si>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</si>
  <si>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</si>
  <si>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</si>
  <si>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</si>
  <si>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</si>
  <si>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</si>
  <si>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</si>
  <si>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</si>
  <si>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</si>
  <si>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</si>
  <si>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</si>
  <si>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</si>
  <si>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</si>
  <si>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</si>
  <si>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</si>
  <si>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</si>
  <si>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</si>
  <si>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</si>
  <si>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</si>
  <si>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</si>
  <si>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</si>
  <si>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</si>
  <si>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</si>
  <si>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</si>
  <si>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</si>
  <si>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</si>
  <si>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</si>
  <si>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</si>
  <si>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</si>
  <si>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</si>
  <si>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</si>
  <si>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</si>
  <si>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</si>
  <si>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</si>
  <si>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</si>
  <si>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</si>
  <si>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</si>
  <si>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</si>
  <si>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</si>
  <si>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</si>
  <si>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</si>
  <si>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</si>
  <si>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</si>
  <si>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</si>
  <si>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</si>
  <si>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</si>
  <si>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</si>
  <si>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</si>
  <si>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</si>
  <si>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</si>
  <si>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</si>
  <si>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</si>
  <si>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</si>
  <si>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</si>
  <si>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</si>
  <si>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</si>
  <si>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</si>
  <si>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</si>
  <si>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</si>
  <si>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</si>
  <si>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</si>
  <si>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</si>
  <si>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</si>
  <si>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</si>
  <si>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</si>
  <si>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</si>
  <si>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</si>
  <si>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</si>
  <si>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</si>
  <si>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</si>
  <si>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</si>
  <si>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</si>
  <si>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</si>
  <si>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</si>
  <si>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</si>
  <si>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</si>
  <si>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</si>
  <si>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</si>
  <si>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</si>
  <si>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</si>
  <si>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</si>
  <si>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</si>
  <si>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</si>
  <si>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</si>
  <si>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</si>
  <si>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</si>
  <si>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</si>
  <si>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</si>
  <si>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</si>
  <si>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</si>
  <si>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</si>
  <si>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</si>
  <si>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</si>
  <si>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</si>
  <si>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</si>
  <si>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</si>
  <si>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</si>
  <si>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</si>
  <si>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</si>
  <si>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</si>
  <si>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</si>
  <si>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</si>
  <si>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</si>
  <si>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</si>
  <si>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</si>
  <si>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</si>
  <si>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</si>
  <si>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</si>
  <si>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</si>
  <si>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</si>
  <si>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</si>
  <si>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</si>
  <si>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</si>
  <si>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</si>
  <si>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</si>
  <si>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</si>
  <si>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</si>
  <si>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</si>
  <si>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</si>
  <si>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</si>
  <si>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</si>
  <si>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</si>
  <si>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</si>
  <si>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</si>
  <si>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</si>
  <si>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</si>
  <si>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</si>
  <si>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</si>
  <si>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</si>
  <si>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</si>
  <si>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</si>
  <si>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</si>
  <si>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</si>
  <si>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</si>
  <si>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</si>
  <si>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</si>
  <si>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</si>
  <si>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</si>
  <si>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</si>
  <si>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</si>
  <si>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</si>
  <si>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</si>
  <si>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</si>
  <si>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</si>
  <si>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</si>
  <si>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</si>
  <si>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</si>
  <si>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</si>
  <si>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</si>
  <si>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</si>
  <si>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</si>
  <si>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</si>
  <si>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</si>
  <si>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</si>
  <si>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</si>
  <si>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</si>
  <si>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</si>
  <si>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</si>
  <si>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</si>
  <si>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</si>
  <si>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</si>
  <si>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</si>
  <si>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</si>
  <si>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</si>
  <si>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</si>
  <si>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</si>
  <si>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</si>
  <si>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</si>
  <si>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</si>
  <si>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</si>
  <si>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</si>
  <si>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</si>
  <si>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</si>
  <si>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</si>
  <si>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</si>
  <si>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</si>
  <si>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</si>
  <si>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</si>
  <si>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</si>
  <si>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</si>
  <si>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</si>
  <si>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</si>
  <si>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</si>
  <si>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</si>
  <si>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</si>
  <si>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</si>
  <si>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</si>
  <si>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</si>
  <si>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</si>
  <si>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</si>
  <si>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</si>
  <si>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</si>
  <si>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</si>
  <si>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</si>
  <si>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</si>
  <si>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</si>
  <si>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</si>
  <si>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</si>
  <si>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</si>
  <si>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</si>
  <si>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</si>
  <si>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</si>
  <si>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</si>
  <si>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</si>
  <si>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</si>
  <si>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</si>
  <si>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</si>
  <si>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</si>
  <si>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</si>
  <si>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</si>
  <si>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</si>
  <si>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</si>
  <si>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</si>
  <si>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</si>
  <si>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</si>
  <si>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</si>
  <si>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</si>
  <si>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</si>
  <si>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</si>
  <si>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</si>
  <si>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</si>
  <si>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</si>
  <si>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</si>
  <si>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</si>
  <si>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</si>
  <si>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</si>
  <si>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</si>
  <si>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</si>
  <si>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</si>
  <si>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</si>
  <si>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</si>
  <si>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</si>
  <si>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</si>
  <si>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</si>
  <si>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</si>
  <si>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</si>
  <si>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</si>
  <si>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</si>
  <si>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</si>
  <si>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</si>
  <si>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</si>
  <si>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</si>
  <si>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</si>
  <si>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</si>
  <si>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</si>
  <si>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</si>
  <si>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</si>
  <si>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</si>
  <si>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</si>
  <si>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</si>
  <si>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</si>
  <si>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</si>
  <si>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</si>
  <si>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</si>
  <si>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</si>
  <si>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</si>
  <si>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</si>
  <si>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</si>
  <si>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</si>
  <si>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</si>
  <si>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</si>
  <si>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</si>
  <si>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</si>
  <si>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</si>
  <si>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</si>
  <si>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</si>
  <si>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</si>
  <si>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</si>
  <si>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</si>
  <si>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</si>
  <si>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</si>
  <si>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</si>
  <si>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</si>
  <si>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</si>
  <si>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</si>
  <si>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</si>
  <si>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</si>
  <si>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</si>
  <si>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</si>
  <si>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</si>
  <si>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</si>
  <si>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</si>
  <si>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</si>
  <si>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</si>
  <si>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</si>
  <si>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</si>
  <si>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</si>
  <si>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</si>
  <si>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</si>
  <si>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</si>
  <si>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</si>
  <si>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</si>
  <si>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</si>
  <si>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</si>
  <si>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</si>
  <si>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</si>
  <si>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</si>
  <si>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</si>
  <si>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</si>
  <si>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</si>
  <si>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</si>
  <si>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</si>
  <si>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</si>
  <si>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</si>
  <si>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</si>
  <si>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</si>
  <si>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</si>
  <si>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</si>
  <si>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</si>
  <si>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</si>
  <si>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</si>
  <si>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</si>
  <si>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</si>
  <si>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</si>
  <si>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</si>
  <si>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</si>
  <si>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</si>
  <si>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</si>
  <si>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</si>
  <si>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</si>
  <si>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</si>
  <si>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</si>
  <si>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</si>
  <si>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</si>
  <si>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</si>
  <si>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</si>
  <si>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</si>
  <si>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</si>
  <si>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</si>
  <si>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</si>
  <si>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</si>
  <si>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</si>
  <si>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</si>
  <si>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</si>
  <si>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</si>
  <si>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</si>
  <si>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</si>
  <si>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</si>
  <si>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</si>
  <si>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</si>
  <si>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</si>
  <si>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</si>
  <si>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</si>
  <si>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</si>
  <si>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</si>
  <si>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</si>
  <si>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</si>
  <si>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</si>
  <si>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</si>
  <si>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</si>
  <si>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</si>
  <si>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</si>
  <si>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</si>
  <si>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</si>
  <si>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</si>
  <si>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</si>
  <si>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</si>
  <si>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</si>
  <si>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</si>
  <si>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</si>
  <si>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</si>
  <si>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</si>
  <si>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</si>
  <si>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</si>
  <si>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</si>
  <si>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</si>
  <si>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</si>
  <si>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</si>
  <si>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</si>
  <si>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</si>
  <si>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</si>
  <si>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</si>
  <si>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</si>
  <si>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</si>
  <si>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</si>
  <si>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</si>
  <si>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</si>
  <si>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</si>
  <si>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</si>
  <si>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</si>
  <si>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</si>
  <si>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</si>
  <si>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</si>
  <si>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</si>
  <si>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</si>
  <si>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</si>
  <si>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</si>
  <si>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</si>
  <si>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</si>
  <si>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</si>
  <si>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</si>
  <si>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</si>
  <si>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</si>
  <si>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</si>
  <si>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</si>
  <si>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</si>
  <si>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</si>
  <si>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</si>
  <si>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</si>
  <si>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</si>
  <si>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</si>
  <si>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</si>
  <si>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</si>
  <si>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</si>
  <si>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</si>
  <si>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</si>
  <si>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</si>
  <si>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</si>
  <si>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</si>
  <si>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</si>
  <si>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</si>
  <si>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</si>
  <si>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</si>
  <si>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</si>
  <si>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</si>
  <si>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</si>
  <si>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</si>
  <si>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</si>
  <si>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</si>
  <si>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</si>
  <si>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</si>
  <si>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</si>
  <si>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</si>
  <si>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</si>
  <si>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</si>
  <si>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</si>
  <si>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</si>
  <si>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</si>
  <si>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</si>
  <si>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</si>
  <si>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</si>
  <si>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</si>
  <si>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</si>
  <si>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</si>
  <si>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</si>
  <si>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</si>
  <si>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</si>
  <si>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</si>
  <si>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</si>
  <si>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</si>
  <si>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</si>
  <si>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</si>
  <si>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</si>
  <si>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</si>
  <si>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</si>
  <si>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</si>
  <si>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</si>
  <si>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</si>
  <si>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</si>
  <si>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</si>
  <si>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</si>
  <si>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</si>
  <si>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</si>
  <si>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</si>
  <si>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</si>
  <si>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</si>
  <si>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</si>
  <si>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</si>
  <si>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</si>
  <si>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</si>
  <si>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</si>
  <si>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</si>
  <si>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</si>
  <si>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</si>
  <si>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</si>
  <si>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</si>
  <si>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</si>
  <si>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</si>
  <si>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</si>
  <si>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</si>
  <si>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</si>
  <si>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</si>
  <si>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</si>
  <si>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</si>
  <si>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</si>
  <si>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</si>
  <si>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</si>
  <si>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</si>
  <si>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</si>
  <si>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</si>
  <si>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</si>
  <si>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</si>
  <si>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</si>
  <si>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</si>
  <si>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</si>
  <si>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</si>
  <si>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</si>
  <si>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</si>
  <si>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</si>
  <si>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</si>
  <si>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</si>
  <si>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</si>
  <si>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</si>
  <si>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</si>
  <si>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</si>
  <si>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</si>
  <si>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</si>
  <si>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</si>
  <si>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</si>
  <si>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</si>
  <si>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</si>
  <si>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</si>
  <si>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</si>
  <si>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</si>
  <si>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</si>
  <si>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</si>
  <si>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</si>
  <si>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</si>
  <si>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</si>
  <si>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</si>
  <si>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</si>
  <si>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</si>
  <si>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</si>
  <si>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</si>
  <si>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</si>
  <si>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</si>
  <si>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</si>
  <si>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</si>
  <si>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</si>
  <si>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</si>
  <si>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</si>
  <si>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</si>
  <si>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</si>
  <si>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</si>
  <si>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</si>
  <si>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</si>
  <si>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</si>
  <si>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</si>
  <si>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</si>
  <si>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</si>
  <si>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</si>
  <si>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</si>
  <si>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</si>
  <si>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</si>
  <si>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</si>
  <si>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</si>
  <si>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</si>
  <si>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</si>
  <si>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</si>
  <si>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</si>
  <si>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</si>
  <si>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</si>
  <si>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</si>
  <si>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</si>
  <si>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</si>
  <si>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</si>
  <si>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</si>
  <si>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</si>
  <si>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</si>
  <si>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</si>
  <si>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</si>
  <si>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</si>
  <si>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</si>
  <si>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</si>
  <si>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</si>
  <si>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</si>
  <si>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</si>
  <si>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</si>
  <si>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</si>
  <si>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</si>
  <si>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</si>
  <si>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</si>
  <si>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</si>
  <si>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</si>
  <si>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</si>
  <si>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</si>
  <si>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</si>
  <si>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</si>
  <si>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</si>
  <si>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</si>
  <si>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</si>
  <si>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</si>
  <si>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</si>
  <si>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</si>
  <si>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</si>
  <si>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</si>
  <si>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</si>
  <si>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</si>
  <si>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</si>
  <si>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</si>
  <si>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</si>
  <si>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</si>
  <si>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</si>
  <si>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</si>
  <si>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</si>
  <si>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</si>
  <si>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</si>
  <si>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</si>
  <si>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</si>
  <si>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</si>
  <si>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</si>
  <si>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</si>
  <si>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</si>
  <si>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</si>
  <si>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</si>
  <si>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</si>
  <si>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</si>
  <si>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</si>
  <si>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</si>
  <si>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</si>
  <si>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</si>
  <si>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</si>
  <si>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</si>
  <si>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</si>
  <si>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</si>
  <si>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</si>
  <si>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</si>
  <si>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</si>
  <si>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</si>
  <si>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</si>
  <si>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</si>
  <si>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</si>
  <si>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</si>
  <si>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</si>
  <si>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</si>
  <si>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</si>
  <si>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</si>
  <si>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</si>
  <si>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</si>
  <si>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</si>
  <si>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</si>
  <si>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</si>
  <si>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</si>
  <si>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</si>
  <si>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</si>
  <si>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</si>
  <si>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</si>
  <si>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</si>
  <si>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</si>
  <si>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</si>
  <si>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</si>
  <si>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</si>
  <si>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</si>
  <si>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</si>
  <si>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</si>
  <si>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</si>
  <si>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</si>
  <si>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</si>
  <si>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</si>
  <si>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</si>
  <si>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</si>
  <si>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</si>
  <si>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</si>
  <si>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</si>
  <si>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</si>
  <si>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</si>
  <si>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</si>
  <si>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</si>
  <si>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</si>
  <si>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</si>
  <si>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</si>
  <si>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</si>
  <si>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</si>
  <si>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</si>
  <si>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</si>
  <si>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</si>
  <si>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</si>
  <si>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</si>
  <si>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</si>
  <si>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</si>
  <si>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</si>
  <si>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</si>
  <si>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</si>
  <si>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</si>
  <si>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</si>
  <si>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</si>
  <si>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</si>
  <si>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</si>
  <si>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</si>
  <si>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</si>
  <si>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</si>
  <si>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</si>
  <si>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</si>
  <si>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</si>
  <si>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</si>
  <si>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</si>
  <si>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</si>
  <si>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</si>
  <si>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</si>
  <si>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</si>
  <si>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</si>
  <si>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</si>
  <si>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</si>
  <si>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</si>
  <si>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</si>
  <si>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</si>
  <si>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</si>
  <si>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</si>
  <si>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</si>
  <si>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</si>
  <si>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</si>
  <si>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</si>
  <si>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</si>
  <si>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</si>
  <si>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</si>
  <si>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</si>
  <si>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</si>
  <si>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</si>
  <si>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</si>
  <si>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</si>
  <si>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</si>
  <si>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</si>
  <si>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</si>
  <si>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</si>
  <si>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</si>
  <si>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</si>
  <si>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</si>
  <si>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</si>
  <si>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</si>
  <si>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</si>
  <si>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</si>
  <si>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</si>
  <si>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</si>
  <si>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</si>
  <si>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</si>
  <si>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</si>
  <si>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</si>
  <si>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</si>
  <si>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</si>
  <si>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</si>
  <si>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</si>
  <si>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</si>
  <si>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</si>
  <si>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</si>
  <si>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</si>
  <si>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</si>
  <si>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</si>
  <si>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</si>
  <si>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</si>
  <si>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</si>
  <si>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</si>
  <si>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</si>
  <si>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</si>
  <si>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</si>
  <si>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</si>
  <si>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</si>
  <si>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</si>
  <si>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</si>
  <si>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</si>
  <si>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</si>
  <si>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</si>
  <si>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</si>
  <si>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</si>
  <si>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</si>
  <si>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</si>
  <si>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</si>
  <si>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</si>
  <si>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</si>
  <si>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</si>
  <si>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</si>
  <si>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</si>
  <si>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</si>
  <si>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</si>
  <si>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</si>
  <si>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</si>
  <si>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</si>
  <si>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</si>
  <si>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</si>
  <si>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</si>
  <si>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</si>
  <si>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</si>
  <si>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</si>
  <si>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</si>
  <si>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</si>
  <si>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</si>
  <si>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</si>
  <si>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</si>
  <si>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</si>
  <si>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</si>
  <si>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</si>
  <si>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</si>
  <si>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</si>
  <si>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</si>
  <si>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</si>
  <si>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</si>
  <si>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</si>
  <si>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</si>
  <si>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</si>
  <si>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</si>
  <si>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</si>
  <si>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</si>
  <si>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</si>
  <si>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</si>
  <si>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</si>
  <si>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</si>
  <si>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</si>
  <si>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</si>
  <si>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</si>
  <si>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</si>
  <si>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</si>
  <si>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</si>
  <si>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</si>
  <si>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</si>
  <si>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</si>
  <si>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</si>
  <si>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</si>
  <si>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</si>
  <si>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</si>
  <si>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</si>
  <si>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</si>
  <si>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</si>
  <si>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</si>
  <si>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</si>
  <si>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</si>
  <si>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</si>
  <si>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</si>
  <si>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</si>
  <si>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</si>
  <si>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</si>
  <si>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</si>
  <si>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</si>
  <si>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</si>
  <si>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</si>
  <si>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</si>
  <si>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</si>
  <si>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</si>
  <si>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</si>
  <si>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</si>
  <si>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</si>
  <si>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</si>
  <si>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</si>
  <si>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</si>
  <si>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</si>
  <si>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</si>
  <si>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</si>
  <si>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</si>
  <si>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</si>
  <si>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</si>
  <si>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</si>
  <si>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</si>
  <si>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</si>
  <si>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</si>
  <si>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</si>
  <si>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</si>
  <si>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</si>
  <si>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</si>
  <si>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</si>
  <si>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</si>
  <si>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</si>
  <si>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</si>
  <si>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</si>
  <si>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</si>
  <si>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</si>
  <si>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</si>
  <si>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</si>
  <si>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</si>
  <si>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</si>
  <si>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</si>
  <si>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</si>
  <si>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</si>
  <si>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</si>
  <si>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</si>
  <si>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</si>
  <si>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</si>
  <si>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</si>
  <si>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</si>
  <si>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</si>
  <si>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</si>
  <si>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</si>
  <si>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</si>
  <si>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</si>
  <si>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</si>
  <si>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</si>
  <si>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</si>
  <si>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</si>
  <si>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</si>
  <si>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</si>
  <si>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</si>
  <si>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</si>
  <si>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</si>
  <si>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</si>
  <si>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</si>
  <si>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</si>
  <si>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</si>
  <si>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</si>
  <si>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</si>
  <si>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</si>
  <si>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</si>
  <si>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</si>
  <si>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</si>
  <si>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</si>
  <si>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</si>
  <si>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</si>
  <si>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</si>
  <si>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</si>
  <si>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</si>
  <si>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</si>
  <si>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</si>
  <si>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</si>
  <si>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</si>
  <si>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</si>
  <si>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</si>
  <si>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</si>
  <si>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</si>
  <si>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</si>
  <si>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</si>
  <si>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</si>
  <si>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</si>
  <si>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</si>
  <si>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</si>
  <si>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</si>
  <si>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</si>
  <si>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</si>
  <si>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</si>
  <si>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</si>
  <si>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</si>
  <si>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</si>
  <si>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</si>
  <si>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</si>
  <si>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</si>
  <si>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</si>
  <si>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</si>
  <si>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</si>
  <si>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</si>
  <si>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</si>
  <si>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</si>
  <si>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</si>
  <si>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</si>
  <si>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</si>
  <si>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</si>
  <si>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</si>
  <si>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</si>
  <si>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</si>
  <si>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</si>
  <si>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</si>
  <si>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</si>
  <si>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</si>
  <si>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</si>
  <si>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</si>
  <si>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</si>
  <si>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</si>
  <si>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</si>
  <si>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</si>
  <si>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</si>
  <si>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</si>
  <si>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</si>
  <si>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</si>
  <si>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</si>
  <si>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</si>
  <si>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</si>
  <si>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</si>
  <si>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</si>
  <si>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</si>
  <si>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</si>
  <si>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</si>
  <si>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</si>
  <si>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</si>
  <si>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</si>
  <si>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</si>
  <si>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</si>
  <si>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</si>
  <si>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</si>
  <si>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</si>
  <si>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</si>
  <si>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</si>
  <si>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</si>
  <si>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</si>
  <si>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</si>
  <si>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</si>
  <si>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</si>
  <si>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</si>
  <si>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</si>
  <si>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</si>
  <si>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</si>
  <si>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</si>
  <si>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</si>
  <si>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</si>
  <si>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</si>
  <si>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</si>
  <si>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</si>
  <si>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</si>
  <si>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</si>
  <si>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</si>
  <si>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</si>
  <si>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</si>
  <si>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</si>
  <si>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</si>
  <si>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</si>
  <si>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</si>
  <si>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</si>
  <si>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</si>
  <si>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</si>
  <si>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</si>
  <si>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</si>
  <si>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</si>
  <si>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</si>
  <si>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</si>
  <si>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</si>
  <si>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</si>
  <si>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</si>
  <si>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</si>
  <si>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</si>
  <si>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</si>
  <si>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</si>
  <si>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</si>
  <si>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</si>
  <si>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</si>
  <si>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</si>
  <si>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</si>
  <si>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</si>
  <si>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</si>
  <si>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</si>
  <si>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</si>
  <si>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</si>
  <si>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</si>
  <si>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</si>
  <si>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</si>
  <si>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</si>
  <si>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</si>
  <si>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</si>
  <si>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</si>
  <si>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</si>
  <si>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</si>
  <si>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</si>
  <si>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</si>
  <si>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</si>
  <si>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</si>
  <si>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</si>
  <si>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</si>
  <si>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</si>
  <si>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</si>
  <si>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</si>
  <si>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</si>
  <si>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</si>
  <si>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</si>
  <si>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</si>
  <si>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</si>
  <si>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</si>
  <si>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</si>
  <si>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</si>
  <si>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</si>
  <si>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</si>
  <si>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</si>
  <si>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</si>
  <si>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</si>
  <si>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</si>
  <si>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</si>
  <si>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</si>
  <si>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</si>
  <si>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</si>
  <si>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</si>
  <si>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</si>
  <si>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</si>
  <si>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</si>
  <si>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</si>
  <si>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</si>
  <si>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</si>
  <si>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</si>
  <si>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</si>
  <si>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</si>
  <si>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</si>
  <si>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</si>
  <si>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</si>
  <si>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</si>
  <si>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</si>
  <si>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</si>
  <si>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</si>
  <si>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</si>
  <si>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</si>
  <si>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</si>
  <si>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</si>
  <si>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</si>
  <si>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</si>
  <si>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</si>
  <si>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</si>
  <si>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</si>
  <si>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</si>
  <si>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</si>
  <si>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</si>
  <si>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</si>
  <si>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</si>
  <si>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</si>
  <si>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</si>
  <si>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</si>
  <si>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</si>
  <si>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</si>
  <si>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</si>
  <si>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</si>
  <si>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</si>
  <si>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</si>
  <si>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</si>
  <si>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</si>
  <si>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</si>
  <si>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</si>
  <si>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</si>
  <si>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</si>
  <si>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</si>
  <si>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</si>
  <si>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</si>
  <si>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</si>
  <si>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</si>
  <si>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</si>
  <si>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</si>
  <si>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</si>
  <si>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</si>
  <si>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</si>
  <si>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</si>
  <si>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</si>
  <si>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</si>
  <si>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</si>
  <si>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</si>
  <si>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</si>
  <si>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</si>
  <si>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</si>
  <si>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</si>
  <si>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</si>
  <si>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</si>
  <si>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</si>
  <si>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</si>
  <si>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</si>
  <si>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</si>
  <si>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</si>
  <si>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</si>
  <si>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</si>
  <si>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</si>
  <si>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</si>
  <si>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</si>
  <si>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</si>
  <si>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</si>
  <si>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</si>
  <si>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</si>
  <si>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</si>
  <si>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</si>
  <si>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</si>
  <si>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</si>
  <si>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</si>
  <si>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</si>
  <si>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</si>
  <si>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</si>
  <si>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</si>
  <si>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</si>
  <si>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</si>
  <si>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</si>
  <si>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</si>
  <si>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</si>
  <si>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</si>
  <si>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</si>
  <si>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</si>
  <si>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</si>
  <si>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</si>
  <si>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</si>
  <si>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</si>
  <si>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</si>
  <si>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</si>
  <si>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</si>
  <si>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</si>
  <si>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</si>
  <si>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</si>
  <si>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</si>
  <si>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</si>
  <si>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</si>
  <si>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</si>
  <si>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</si>
  <si>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</si>
  <si>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</si>
  <si>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</si>
  <si>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</si>
  <si>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</si>
  <si>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</si>
  <si>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</si>
  <si>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</si>
  <si>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</si>
  <si>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</si>
  <si>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</si>
  <si>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</si>
  <si>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</si>
  <si>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</si>
  <si>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</si>
  <si>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</si>
  <si>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</si>
  <si>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</si>
  <si>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</si>
  <si>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</si>
  <si>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</si>
  <si>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</si>
  <si>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</si>
  <si>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</si>
  <si>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</si>
  <si>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</si>
  <si>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</si>
  <si>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</si>
  <si>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</si>
  <si>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</si>
  <si>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</si>
  <si>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</si>
  <si>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</si>
  <si>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</si>
  <si>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</si>
  <si>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</si>
  <si>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</si>
  <si>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</si>
  <si>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</si>
  <si>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</si>
  <si>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</si>
  <si>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</si>
  <si>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</si>
  <si>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</si>
  <si>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</si>
  <si>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</si>
  <si>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</si>
  <si>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</si>
  <si>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</si>
  <si>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</si>
  <si>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</si>
  <si>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</si>
  <si>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</si>
  <si>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</si>
  <si>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</si>
  <si>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</si>
  <si>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</si>
  <si>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</si>
  <si>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</si>
  <si>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</si>
  <si>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</si>
  <si>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</si>
  <si>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</si>
  <si>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</si>
  <si>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</si>
  <si>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</si>
  <si>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</si>
  <si>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</si>
  <si>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</si>
  <si>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</si>
  <si>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</si>
  <si>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</si>
  <si>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</si>
  <si>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</si>
  <si>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</si>
  <si>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</si>
  <si>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</si>
  <si>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</si>
  <si>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</si>
  <si>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</si>
  <si>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</si>
  <si>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</si>
  <si>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</si>
  <si>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</si>
  <si>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</si>
  <si>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</si>
  <si>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</si>
  <si>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</si>
  <si>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</si>
  <si>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</si>
  <si>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</si>
  <si>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</si>
  <si>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</si>
  <si>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</si>
  <si>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</si>
  <si>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</si>
  <si>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</si>
  <si>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</si>
  <si>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</si>
  <si>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</si>
  <si>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</si>
  <si>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</si>
  <si>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</si>
  <si>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</si>
  <si>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</si>
  <si>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</si>
  <si>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</si>
  <si>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</si>
  <si>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</si>
  <si>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</si>
  <si>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</si>
  <si>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</si>
  <si>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</si>
  <si>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</si>
  <si>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</si>
  <si>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</si>
  <si>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</si>
  <si>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</si>
  <si>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</si>
  <si>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</si>
  <si>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</si>
  <si>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</si>
  <si>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</si>
  <si>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</si>
  <si>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</si>
  <si>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</si>
  <si>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</si>
  <si>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</si>
  <si>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</si>
  <si>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</si>
  <si>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</si>
  <si>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</si>
  <si>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</si>
  <si>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</si>
  <si>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</si>
  <si>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</si>
  <si>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</si>
  <si>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</si>
  <si>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</si>
  <si>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</si>
  <si>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</si>
  <si>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</si>
  <si>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</si>
  <si>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</si>
  <si>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</si>
  <si>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</si>
  <si>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</si>
  <si>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</si>
  <si>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</si>
  <si>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</si>
  <si>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</si>
  <si>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</si>
  <si>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</si>
  <si>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</si>
  <si>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</si>
  <si>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</si>
  <si>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</si>
  <si>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</si>
  <si>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</si>
  <si>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</si>
  <si>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</si>
  <si>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</si>
  <si>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</si>
  <si>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</si>
  <si>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</si>
  <si>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</si>
  <si>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</si>
  <si>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</si>
  <si>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</si>
  <si>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</si>
  <si>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</si>
  <si>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</si>
  <si>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</si>
  <si>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</si>
  <si>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</si>
  <si>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</si>
  <si>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</si>
  <si>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</si>
  <si>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</si>
  <si>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</si>
  <si>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</si>
  <si>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</si>
  <si>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</si>
  <si>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</si>
  <si>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</si>
  <si>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</si>
  <si>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</si>
  <si>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</si>
  <si>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</si>
  <si>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</si>
  <si>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</si>
  <si>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</si>
  <si>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</si>
  <si>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</si>
  <si>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</si>
  <si>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</si>
  <si>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</si>
  <si>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</si>
  <si>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</si>
  <si>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</si>
  <si>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</si>
  <si>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</si>
  <si>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</si>
  <si>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</si>
  <si>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</si>
  <si>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</si>
  <si>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</si>
  <si>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</si>
  <si>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</si>
  <si>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</si>
  <si>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</si>
  <si>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</si>
  <si>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</si>
  <si>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</si>
  <si>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</si>
  <si>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</si>
  <si>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</si>
  <si>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</si>
  <si>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</si>
  <si>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</si>
  <si>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</si>
  <si>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</si>
  <si>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</si>
  <si>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</si>
  <si>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</si>
  <si>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</si>
  <si>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</si>
  <si>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</si>
  <si>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</si>
  <si>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</si>
  <si>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</si>
  <si>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</si>
  <si>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</si>
  <si>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</si>
  <si>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</si>
  <si>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</si>
  <si>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</si>
  <si>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</si>
  <si>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</si>
  <si>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</si>
  <si>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</si>
  <si>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</si>
  <si>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</si>
  <si>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</si>
  <si>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</si>
  <si>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</si>
  <si>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</si>
  <si>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</si>
  <si>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</si>
  <si>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</si>
  <si>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</si>
  <si>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</si>
  <si>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</si>
  <si>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</si>
  <si>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</si>
  <si>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</si>
  <si>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</si>
  <si>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</si>
  <si>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</si>
  <si>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</si>
  <si>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</si>
  <si>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</si>
  <si>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</si>
  <si>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</si>
  <si>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</si>
  <si>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</si>
  <si>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</si>
  <si>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</si>
  <si>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</si>
  <si>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</si>
  <si>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</si>
  <si>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</si>
  <si>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</si>
  <si>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</si>
  <si>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</si>
  <si>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</si>
  <si>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</si>
  <si>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</si>
  <si>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</si>
  <si>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</si>
  <si>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</si>
  <si>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</si>
  <si>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</si>
  <si>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</si>
  <si>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</si>
  <si>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</si>
  <si>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</si>
  <si>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</si>
  <si>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</si>
  <si>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</si>
  <si>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</si>
  <si>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</si>
  <si>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</si>
  <si>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</si>
  <si>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</si>
  <si>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</si>
  <si>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</si>
  <si>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</si>
  <si>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</si>
  <si>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</si>
  <si>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</si>
  <si>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</si>
  <si>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</si>
  <si>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</si>
  <si>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</si>
  <si>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</si>
  <si>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</si>
  <si>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</si>
  <si>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</si>
  <si>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</si>
  <si>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</si>
  <si>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</si>
  <si>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</si>
  <si>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</si>
  <si>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</si>
  <si>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</si>
  <si>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</si>
  <si>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</si>
  <si>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</si>
  <si>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</si>
  <si>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</si>
  <si>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</si>
  <si>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</si>
  <si>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</si>
  <si>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</si>
  <si>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</si>
  <si>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</si>
  <si>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</si>
  <si>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</si>
  <si>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</si>
  <si>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</si>
  <si>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</si>
  <si>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</si>
  <si>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</si>
  <si>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</si>
  <si>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</si>
  <si>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</si>
  <si>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</si>
  <si>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</si>
  <si>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</si>
  <si>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</si>
  <si>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</si>
  <si>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</si>
  <si>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</si>
  <si>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</si>
  <si>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</si>
  <si>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</si>
  <si>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</si>
  <si>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</si>
  <si>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</si>
  <si>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</si>
  <si>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</si>
  <si>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</si>
  <si>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</si>
  <si>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</si>
  <si>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</si>
  <si>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</si>
  <si>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</si>
  <si>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</si>
  <si>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</si>
  <si>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</si>
  <si>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</si>
  <si>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</si>
  <si>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</si>
  <si>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</si>
  <si>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</si>
  <si>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</si>
  <si>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</si>
  <si>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</si>
  <si>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</si>
  <si>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</si>
  <si>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</si>
  <si>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</si>
  <si>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</si>
  <si>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</si>
  <si>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</si>
  <si>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</si>
  <si>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</si>
  <si>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</si>
  <si>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</si>
  <si>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</si>
  <si>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</si>
  <si>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</si>
  <si>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</si>
  <si>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</si>
  <si>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</si>
  <si>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</si>
  <si>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</si>
  <si>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</si>
  <si>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</si>
  <si>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</si>
  <si>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</si>
  <si>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</si>
  <si>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</si>
  <si>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</si>
  <si>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</si>
  <si>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</si>
  <si>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</si>
  <si>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</si>
  <si>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</si>
  <si>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</si>
  <si>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</si>
  <si>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</si>
  <si>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</si>
  <si>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</si>
  <si>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</si>
  <si>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</si>
  <si>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</si>
  <si>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</si>
  <si>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</si>
  <si>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</si>
  <si>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</si>
  <si>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</si>
  <si>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</si>
  <si>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</si>
  <si>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</si>
  <si>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</si>
  <si>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</si>
  <si>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</si>
  <si>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</si>
  <si>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</si>
  <si>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</si>
  <si>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</si>
  <si>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</si>
  <si>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</si>
  <si>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</si>
  <si>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</si>
  <si>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</si>
  <si>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</si>
  <si>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</si>
  <si>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</si>
  <si>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</si>
  <si>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</si>
  <si>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</si>
  <si>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</si>
  <si>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</si>
  <si>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</si>
  <si>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</si>
  <si>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</si>
  <si>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</si>
  <si>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</si>
  <si>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</si>
  <si>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</si>
  <si>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</si>
  <si>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</si>
  <si>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</si>
  <si>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</si>
  <si>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</si>
  <si>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</si>
  <si>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</si>
  <si>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</si>
  <si>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</si>
  <si>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</si>
  <si>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</si>
  <si>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</si>
  <si>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</si>
  <si>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</si>
  <si>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</si>
  <si>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</si>
  <si>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</si>
  <si>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</si>
  <si>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</si>
  <si>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</si>
  <si>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</si>
  <si>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</si>
  <si>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</si>
  <si>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</si>
  <si>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</si>
  <si>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</si>
  <si>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</si>
  <si>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</si>
  <si>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</si>
  <si>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</si>
  <si>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</si>
  <si>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</si>
  <si>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</si>
  <si>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</si>
  <si>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</si>
  <si>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</si>
  <si>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</si>
  <si>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</si>
  <si>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</si>
  <si>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</si>
  <si>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</si>
  <si>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</si>
  <si>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</si>
  <si>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</si>
  <si>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</si>
  <si>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</si>
  <si>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</si>
  <si>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</si>
  <si>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</si>
  <si>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</si>
  <si>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</si>
  <si>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</si>
  <si>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</si>
  <si>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</si>
  <si>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</si>
  <si>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</si>
  <si>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</si>
  <si>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</si>
  <si>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</si>
  <si>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</si>
  <si>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</si>
  <si>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</si>
  <si>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</si>
  <si>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</si>
  <si>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</si>
  <si>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</si>
  <si>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</si>
  <si>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</si>
  <si>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</si>
  <si>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</si>
  <si>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</si>
  <si>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</si>
  <si>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</si>
  <si>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</si>
  <si>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</si>
  <si>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</si>
  <si>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</si>
  <si>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</si>
  <si>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</si>
  <si>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</si>
  <si>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</si>
  <si>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</si>
  <si>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</si>
  <si>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</si>
  <si>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</si>
  <si>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</si>
  <si>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</si>
  <si>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</si>
  <si>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</si>
  <si>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</si>
  <si>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</si>
  <si>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</si>
  <si>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</si>
  <si>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</si>
  <si>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</si>
  <si>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</si>
  <si>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</si>
  <si>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</si>
  <si>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</si>
  <si>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</si>
  <si>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</si>
  <si>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</si>
  <si>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</si>
  <si>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</si>
  <si>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</si>
  <si>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</si>
  <si>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</si>
  <si>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</si>
  <si>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</si>
  <si>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</si>
  <si>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</si>
  <si>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</si>
  <si>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</si>
  <si>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</si>
  <si>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</si>
  <si>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</si>
  <si>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</si>
  <si>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</si>
  <si>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</si>
  <si>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</si>
  <si>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</si>
  <si>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</si>
  <si>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</si>
  <si>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</si>
  <si>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</si>
  <si>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</si>
  <si>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</si>
  <si>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</si>
  <si>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</si>
  <si>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</si>
  <si>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</si>
  <si>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</si>
  <si>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</si>
  <si>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</si>
  <si>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</si>
  <si>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</si>
  <si>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</si>
  <si>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</si>
  <si>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</si>
  <si>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</si>
  <si>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</si>
  <si>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</si>
  <si>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</si>
  <si>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</si>
  <si>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</si>
  <si>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</si>
  <si>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</si>
  <si>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</si>
  <si>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</si>
  <si>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</si>
  <si>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</si>
  <si>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</si>
  <si>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</si>
  <si>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</si>
  <si>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</si>
  <si>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</si>
  <si>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</si>
  <si>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</si>
  <si>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</si>
  <si>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</si>
  <si>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</si>
  <si>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</si>
  <si>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</si>
  <si>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</si>
  <si>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</si>
  <si>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</si>
  <si>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</si>
  <si>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</si>
  <si>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</si>
  <si>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</si>
  <si>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</si>
  <si>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</si>
  <si>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</si>
  <si>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</si>
  <si>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</si>
  <si>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</si>
  <si>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</si>
  <si>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</si>
  <si>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</si>
  <si>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</si>
  <si>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</si>
  <si>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</si>
  <si>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</si>
  <si>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</si>
  <si>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</si>
  <si>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</si>
  <si>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</si>
  <si>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</si>
  <si>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</si>
  <si>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</si>
  <si>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</si>
  <si>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</si>
  <si>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</si>
  <si>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</si>
  <si>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</si>
  <si>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</si>
  <si>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</si>
  <si>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</si>
  <si>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</si>
  <si>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</si>
  <si>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</si>
  <si>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</si>
  <si>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</si>
  <si>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</si>
  <si>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</si>
  <si>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</si>
  <si>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</si>
  <si>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</si>
  <si>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</si>
  <si>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</si>
  <si>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</si>
  <si>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</si>
  <si>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</si>
  <si>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</si>
  <si>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</si>
  <si>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</si>
  <si>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</si>
  <si>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</si>
  <si>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</si>
  <si>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</si>
  <si>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</si>
  <si>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</si>
  <si>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</si>
  <si>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</si>
  <si>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</si>
  <si>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</si>
  <si>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</si>
  <si>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</si>
  <si>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</si>
  <si>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</si>
  <si>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</si>
  <si>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</si>
  <si>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</si>
  <si>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</si>
  <si>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</si>
  <si>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</si>
  <si>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</si>
  <si>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</si>
  <si>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</si>
  <si>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</si>
  <si>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</si>
  <si>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</si>
  <si>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</si>
  <si>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</si>
  <si>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</si>
  <si>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</si>
  <si>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</si>
  <si>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</si>
  <si>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</si>
  <si>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</si>
  <si>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</si>
  <si>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</si>
  <si>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</si>
  <si>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</si>
  <si>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</si>
  <si>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</si>
  <si>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</si>
  <si>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</si>
  <si>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</si>
  <si>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</si>
  <si>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</si>
  <si>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</si>
  <si>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</si>
  <si>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</si>
  <si>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</si>
  <si>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</si>
  <si>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</si>
  <si>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</si>
  <si>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</si>
  <si>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</si>
  <si>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</si>
  <si>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</si>
  <si>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</si>
  <si>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</si>
  <si>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</si>
  <si>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</si>
  <si>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</si>
  <si>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</si>
  <si>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</si>
  <si>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</si>
  <si>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</si>
  <si>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</si>
  <si>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</si>
  <si>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</si>
  <si>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</si>
  <si>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</si>
  <si>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</si>
  <si>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</si>
  <si>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</si>
  <si>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</si>
  <si>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</si>
  <si>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</si>
  <si>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</si>
  <si>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</si>
  <si>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</si>
  <si>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</si>
  <si>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</si>
  <si>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</si>
  <si>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</si>
  <si>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</si>
  <si>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</si>
  <si>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</si>
  <si>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</si>
  <si>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</si>
  <si>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</si>
  <si>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</si>
  <si>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</si>
  <si>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</si>
  <si>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</si>
  <si>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</si>
  <si>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</si>
  <si>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</si>
  <si>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</si>
  <si>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</si>
  <si>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</si>
  <si>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</si>
  <si>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</si>
  <si>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</si>
  <si>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</si>
  <si>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</si>
  <si>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</si>
  <si>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</si>
  <si>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</si>
  <si>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</si>
  <si>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</si>
  <si>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</si>
  <si>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</si>
  <si>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</si>
  <si>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</si>
  <si>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</si>
  <si>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</si>
  <si>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</si>
  <si>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</si>
  <si>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</si>
  <si>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</si>
  <si>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</si>
  <si>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</si>
  <si>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</si>
  <si>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</si>
  <si>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</si>
  <si>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</si>
  <si>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</si>
  <si>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</si>
  <si>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</si>
  <si>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</si>
  <si>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</si>
  <si>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</si>
  <si>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</si>
  <si>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</si>
  <si>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</si>
  <si>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</si>
  <si>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</si>
  <si>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</si>
  <si>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</si>
  <si>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</si>
  <si>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</si>
  <si>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</si>
  <si>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</si>
  <si>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</si>
  <si>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</si>
  <si>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</si>
  <si>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</si>
  <si>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</si>
  <si>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</si>
  <si>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</si>
  <si>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</si>
  <si>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</si>
  <si>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</si>
  <si>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</si>
  <si>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</si>
  <si>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</si>
  <si>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</si>
  <si>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</si>
  <si>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</si>
  <si>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</si>
  <si>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</si>
  <si>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</si>
  <si>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</si>
  <si>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</si>
  <si>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</si>
  <si>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</si>
  <si>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</si>
  <si>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</si>
  <si>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</si>
  <si>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</si>
  <si>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</si>
  <si>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</si>
  <si>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</si>
  <si>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</si>
  <si>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</si>
  <si>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</si>
  <si>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</si>
  <si>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</si>
  <si>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</si>
  <si>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</si>
  <si>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</si>
  <si>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</si>
  <si>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</si>
  <si>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</si>
  <si>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</si>
  <si>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</si>
  <si>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</si>
  <si>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</si>
  <si>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</si>
  <si>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</si>
  <si>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</si>
  <si>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</si>
  <si>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</si>
  <si>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</si>
  <si>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</si>
  <si>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</si>
  <si>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</si>
  <si>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</si>
  <si>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</si>
  <si>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</si>
  <si>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</si>
  <si>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</si>
  <si>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</si>
  <si>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</si>
  <si>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</si>
  <si>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</si>
  <si>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</si>
  <si>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</si>
  <si>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</si>
  <si>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</si>
  <si>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</si>
  <si>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</si>
  <si>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</si>
  <si>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</si>
  <si>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</si>
  <si>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</si>
  <si>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</si>
  <si>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</si>
  <si>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</si>
  <si>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</si>
  <si>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</si>
  <si>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</si>
  <si>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</si>
  <si>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</si>
  <si>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</si>
  <si>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</si>
  <si>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</si>
  <si>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</si>
  <si>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</si>
  <si>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</si>
  <si>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</si>
  <si>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</si>
  <si>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</si>
  <si>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</si>
  <si>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</si>
  <si>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</si>
  <si>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</si>
  <si>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</si>
  <si>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</si>
  <si>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</si>
  <si>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</si>
  <si>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</si>
  <si>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</si>
  <si>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</si>
  <si>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</si>
  <si>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</si>
  <si>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</si>
  <si>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</si>
  <si>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</si>
  <si>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</si>
  <si>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</si>
  <si>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</si>
  <si>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</si>
  <si>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</si>
  <si>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</si>
  <si>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</si>
  <si>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</si>
  <si>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</si>
  <si>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</si>
  <si>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</si>
  <si>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</si>
  <si>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</si>
  <si>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</si>
  <si>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</si>
  <si>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</si>
  <si>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</si>
  <si>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</si>
  <si>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</si>
  <si>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</si>
  <si>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</si>
  <si>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</si>
  <si>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</si>
  <si>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</si>
  <si>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</si>
  <si>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</si>
  <si>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</si>
  <si>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</si>
  <si>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</si>
  <si>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</si>
  <si>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</si>
  <si>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</si>
  <si>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</si>
  <si>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</si>
  <si>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</si>
  <si>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</si>
  <si>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</si>
  <si>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</si>
  <si>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</si>
  <si>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</si>
  <si>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</si>
  <si>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</si>
  <si>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</si>
  <si>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</si>
  <si>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</si>
  <si>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</si>
  <si>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</si>
  <si>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</si>
  <si>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</si>
  <si>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</si>
  <si>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</si>
  <si>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</si>
  <si>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</si>
  <si>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</si>
  <si>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</si>
  <si>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</si>
  <si>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</si>
  <si>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</si>
  <si>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</si>
  <si>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</si>
  <si>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</si>
  <si>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</si>
  <si>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</si>
  <si>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</si>
  <si>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</si>
  <si>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</si>
  <si>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</si>
  <si>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</si>
  <si>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</si>
  <si>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</si>
  <si>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</si>
  <si>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</si>
  <si>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</si>
  <si>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</si>
  <si>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</si>
  <si>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</si>
  <si>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</si>
  <si>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</si>
  <si>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</si>
  <si>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</si>
  <si>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</si>
  <si>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</si>
  <si>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</si>
  <si>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</si>
  <si>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</si>
  <si>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</si>
  <si>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</si>
  <si>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</si>
  <si>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</si>
  <si>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</si>
  <si>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</si>
  <si>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</si>
  <si>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</si>
  <si>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</si>
  <si>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</si>
  <si>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</si>
  <si>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</si>
  <si>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</si>
  <si>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</si>
  <si>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</si>
  <si>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</si>
  <si>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</si>
  <si>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</si>
  <si>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</si>
  <si>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</si>
  <si>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</si>
  <si>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</si>
  <si>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</si>
  <si>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</si>
  <si>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</si>
  <si>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</si>
  <si>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</si>
  <si>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</si>
  <si>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</si>
  <si>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</si>
  <si>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</si>
  <si>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</si>
  <si>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</si>
  <si>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</si>
  <si>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</si>
  <si>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</si>
  <si>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</si>
  <si>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</si>
  <si>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</si>
  <si>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</si>
  <si>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</si>
  <si>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</si>
  <si>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</si>
  <si>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</si>
  <si>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</si>
  <si>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</si>
  <si>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</si>
  <si>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</si>
  <si>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</si>
  <si>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</si>
  <si>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</si>
  <si>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</si>
  <si>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</si>
  <si>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</si>
  <si>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</si>
  <si>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</si>
  <si>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</si>
  <si>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</si>
  <si>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</si>
  <si>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</si>
  <si>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</si>
  <si>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</si>
  <si>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</si>
  <si>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</si>
  <si>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</si>
  <si>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</si>
  <si>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</si>
  <si>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</si>
  <si>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</si>
  <si>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</si>
  <si>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</si>
  <si>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</si>
  <si>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</si>
  <si>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</si>
  <si>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</si>
  <si>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</si>
  <si>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</si>
  <si>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</si>
  <si>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</si>
  <si>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</si>
  <si>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</si>
  <si>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</si>
  <si>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</si>
  <si>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</si>
  <si>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</si>
  <si>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</si>
  <si>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</si>
  <si>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</si>
  <si>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</si>
  <si>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</si>
  <si>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</si>
  <si>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</si>
  <si>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</si>
  <si>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</si>
  <si>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</si>
  <si>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</si>
  <si>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</si>
  <si>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</si>
  <si>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</si>
  <si>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</si>
  <si>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</si>
  <si>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</si>
  <si>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</si>
  <si>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</si>
  <si>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</si>
  <si>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</si>
  <si>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</si>
  <si>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</si>
  <si>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</si>
  <si>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</si>
  <si>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</si>
  <si>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</si>
  <si>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</si>
  <si>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</si>
  <si>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</si>
  <si>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</si>
  <si>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</si>
  <si>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</si>
  <si>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</si>
  <si>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</si>
  <si>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</si>
  <si>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</si>
  <si>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</si>
  <si>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</si>
  <si>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</si>
  <si>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</si>
  <si>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</si>
  <si>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</si>
  <si>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</si>
  <si>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</si>
  <si>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</si>
  <si>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</si>
  <si>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</si>
  <si>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</si>
  <si>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</si>
  <si>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</si>
  <si>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</si>
  <si>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</si>
  <si>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</si>
  <si>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</si>
  <si>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</si>
  <si>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</si>
  <si>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</si>
  <si>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</si>
  <si>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</si>
  <si>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</si>
  <si>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</si>
  <si>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</si>
  <si>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</si>
  <si>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</si>
  <si>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</si>
  <si>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</si>
  <si>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</si>
  <si>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</si>
  <si>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</si>
  <si>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</si>
  <si>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</si>
  <si>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</si>
  <si>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</si>
  <si>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</si>
  <si>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</si>
  <si>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</si>
  <si>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</si>
  <si>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</si>
  <si>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</si>
  <si>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</si>
  <si>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</si>
  <si>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</si>
  <si>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</si>
  <si>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</si>
  <si>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</si>
  <si>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</si>
  <si>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</si>
  <si>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</si>
  <si>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</si>
  <si>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</si>
  <si>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</si>
  <si>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</si>
  <si>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</si>
  <si>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</si>
  <si>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</si>
  <si>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</si>
  <si>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</si>
  <si>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</si>
  <si>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</si>
  <si>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</si>
  <si>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</si>
  <si>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</si>
  <si>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</si>
  <si>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</si>
  <si>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</si>
  <si>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</si>
  <si>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</si>
  <si>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</si>
  <si>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</si>
  <si>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</si>
  <si>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</si>
  <si>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</si>
  <si>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</si>
  <si>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</si>
  <si>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</si>
  <si>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</si>
  <si>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</si>
  <si>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</si>
  <si>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</si>
  <si>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</si>
  <si>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</si>
  <si>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</si>
  <si>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</si>
  <si>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</si>
  <si>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</si>
  <si>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</si>
  <si>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</si>
  <si>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</si>
  <si>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</si>
  <si>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</si>
  <si>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</si>
  <si>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</si>
  <si>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</si>
  <si>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</si>
  <si>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</si>
  <si>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</si>
  <si>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</si>
  <si>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</si>
  <si>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</si>
  <si>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</si>
  <si>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</si>
  <si>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</si>
  <si>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</si>
  <si>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</si>
  <si>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</si>
  <si>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</si>
  <si>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</si>
  <si>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</si>
  <si>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</si>
  <si>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</si>
  <si>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</si>
  <si>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</si>
  <si>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</si>
  <si>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</si>
  <si>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</si>
  <si>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</si>
  <si>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</si>
  <si>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</si>
  <si>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</si>
  <si>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</si>
  <si>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</si>
  <si>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</si>
  <si>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</si>
  <si>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</si>
  <si>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</si>
  <si>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</si>
  <si>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</si>
  <si>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</si>
  <si>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</si>
  <si>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</si>
  <si>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</si>
  <si>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</si>
  <si>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</si>
  <si>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</si>
  <si>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</si>
  <si>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</si>
  <si>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</si>
  <si>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</si>
  <si>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</si>
  <si>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</si>
  <si>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</si>
  <si>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</si>
  <si>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</si>
  <si>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</si>
  <si>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</si>
  <si>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</si>
  <si>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</si>
  <si>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</si>
  <si>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</si>
  <si>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</si>
  <si>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</si>
  <si>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</si>
  <si>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</si>
  <si>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</si>
  <si>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</si>
  <si>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</si>
  <si>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</si>
  <si>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</si>
  <si>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</si>
  <si>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</si>
  <si>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</si>
  <si>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</si>
  <si>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</si>
  <si>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</si>
  <si>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</si>
  <si>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</si>
  <si>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</si>
  <si>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</si>
  <si>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</si>
  <si>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</si>
  <si>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</si>
  <si>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</si>
  <si>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</si>
  <si>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</si>
  <si>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</si>
  <si>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</si>
  <si>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</si>
  <si>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</si>
  <si>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</si>
  <si>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</si>
  <si>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</si>
  <si>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</si>
  <si>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</si>
  <si>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</si>
  <si>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</si>
  <si>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</si>
  <si>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</si>
  <si>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</si>
  <si>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</si>
  <si>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</si>
  <si>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</si>
  <si>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</si>
  <si>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</si>
  <si>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</si>
  <si>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</si>
  <si>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</si>
  <si>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</si>
  <si>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</si>
  <si>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</si>
  <si>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</si>
  <si>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</si>
  <si>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</si>
  <si>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</si>
  <si>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</si>
  <si>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</si>
  <si>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</si>
  <si>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</si>
  <si>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</si>
  <si>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</si>
  <si>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</si>
  <si>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</si>
  <si>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</si>
  <si>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</si>
  <si>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</si>
  <si>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</si>
  <si>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</si>
  <si>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</si>
  <si>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</si>
  <si>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</si>
  <si>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</si>
  <si>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</si>
  <si>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</si>
  <si>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</si>
  <si>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</si>
  <si>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</si>
  <si>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</si>
  <si>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</si>
  <si>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</si>
  <si>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</si>
  <si>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</si>
  <si>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</si>
  <si>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</si>
  <si>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</si>
  <si>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</si>
  <si>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</si>
  <si>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</si>
  <si>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</si>
  <si>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</si>
  <si>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</si>
  <si>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</si>
  <si>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</si>
  <si>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</si>
  <si>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</si>
  <si>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</si>
  <si>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</si>
  <si>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</si>
  <si>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</si>
  <si>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</si>
  <si>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</si>
  <si>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</si>
  <si>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</si>
  <si>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</si>
  <si>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</si>
  <si>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</si>
  <si>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</si>
  <si>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</si>
  <si>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</si>
  <si>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</si>
  <si>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</si>
  <si>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</si>
  <si>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</si>
  <si>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</si>
  <si>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</si>
  <si>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</si>
  <si>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</si>
  <si>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</si>
  <si>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</si>
  <si>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</si>
  <si>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</si>
  <si>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</si>
  <si>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</si>
  <si>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</si>
  <si>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</si>
  <si>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</si>
  <si>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</si>
  <si>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</si>
  <si>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</si>
  <si>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</si>
  <si>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</si>
  <si>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</si>
  <si>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</si>
  <si>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</si>
  <si>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</si>
  <si>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</si>
  <si>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</si>
  <si>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</si>
  <si>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</si>
  <si>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</si>
  <si>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</si>
  <si>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</si>
  <si>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</si>
  <si>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</si>
  <si>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</si>
  <si>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</si>
  <si>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</si>
  <si>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</si>
  <si>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</si>
  <si>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</si>
  <si>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</si>
  <si>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</si>
  <si>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</si>
  <si>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</si>
  <si>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</si>
  <si>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</si>
  <si>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</si>
  <si>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</si>
  <si>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</si>
  <si>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</si>
  <si>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</si>
  <si>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</si>
  <si>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</si>
  <si>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</si>
  <si>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</si>
  <si>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</si>
  <si>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</si>
  <si>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</si>
  <si>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</si>
  <si>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</si>
  <si>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</si>
  <si>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</si>
  <si>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</si>
  <si>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</si>
  <si>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</si>
  <si>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</si>
  <si>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</si>
  <si>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</si>
  <si>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</si>
  <si>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</si>
  <si>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</si>
  <si>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</si>
  <si>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</si>
  <si>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</si>
  <si>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</si>
  <si>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</si>
  <si>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</si>
  <si>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</si>
  <si>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</si>
  <si>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</si>
  <si>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</si>
  <si>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</si>
  <si>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</si>
  <si>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</si>
  <si>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</si>
  <si>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</si>
  <si>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</si>
  <si>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</si>
  <si>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</si>
  <si>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</si>
  <si>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</si>
  <si>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</si>
  <si>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</si>
  <si>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</si>
  <si>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</si>
  <si>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</si>
  <si>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</si>
  <si>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</si>
  <si>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</si>
  <si>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</si>
  <si>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</si>
  <si>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</si>
  <si>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</si>
  <si>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</si>
  <si>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</si>
  <si>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</si>
  <si>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</si>
  <si>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</si>
  <si>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</si>
  <si>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</si>
  <si>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</si>
  <si>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</si>
  <si>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</si>
  <si>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</si>
  <si>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</si>
  <si>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</si>
  <si>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</si>
  <si>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</si>
  <si>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</si>
  <si>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</si>
  <si>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</si>
  <si>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</si>
  <si>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</si>
  <si>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</si>
  <si>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</si>
  <si>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</si>
  <si>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</si>
  <si>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</si>
  <si>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</si>
  <si>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</si>
  <si>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</si>
  <si>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</si>
  <si>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</si>
  <si>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</si>
  <si>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</si>
  <si>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</si>
  <si>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</si>
  <si>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</si>
  <si>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</si>
  <si>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</si>
  <si>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</si>
  <si>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</si>
  <si>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</si>
  <si>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</si>
  <si>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</si>
  <si>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</si>
  <si>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</si>
  <si>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</si>
  <si>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</si>
  <si>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</si>
  <si>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</si>
  <si>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</si>
  <si>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</si>
  <si>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</si>
  <si>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</si>
  <si>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</si>
  <si>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</si>
  <si>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</si>
  <si>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</si>
  <si>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</si>
  <si>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</si>
  <si>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</si>
  <si>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</si>
  <si>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</si>
  <si>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</si>
  <si>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</si>
  <si>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</si>
  <si>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</si>
  <si>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</si>
  <si>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</si>
  <si>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</si>
  <si>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</si>
  <si>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</si>
  <si>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</si>
  <si>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</si>
  <si>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</si>
  <si>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</si>
  <si>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</si>
  <si>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</si>
  <si>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</si>
  <si>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</si>
  <si>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</si>
  <si>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</si>
  <si>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</si>
  <si>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</si>
  <si>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</si>
  <si>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</si>
  <si>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</si>
  <si>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</si>
  <si>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</si>
  <si>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</si>
  <si>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</si>
  <si>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</si>
  <si>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</si>
  <si>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</si>
  <si>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</si>
  <si>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</si>
  <si>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</si>
  <si>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</si>
  <si>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</si>
  <si>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</si>
  <si>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</si>
  <si>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</si>
  <si>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</si>
  <si>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</si>
  <si>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</si>
  <si>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</si>
  <si>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</si>
  <si>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</si>
  <si>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</si>
  <si>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</si>
  <si>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</si>
  <si>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</si>
  <si>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</si>
  <si>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</si>
  <si>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</si>
  <si>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</si>
  <si>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</si>
  <si>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</si>
  <si>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</si>
  <si>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</si>
  <si>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</si>
  <si>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</si>
  <si>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</si>
  <si>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</si>
  <si>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</si>
  <si>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</si>
  <si>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</si>
  <si>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</si>
  <si>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</si>
  <si>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</si>
  <si>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</si>
  <si>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</si>
  <si>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</si>
  <si>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</si>
  <si>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</si>
  <si>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</si>
  <si>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</si>
  <si>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</si>
  <si>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</si>
  <si>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</si>
  <si>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</si>
  <si>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</si>
  <si>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</si>
  <si>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</si>
  <si>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</si>
  <si>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</si>
  <si>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</si>
  <si>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</si>
  <si>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</si>
  <si>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</si>
  <si>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</si>
  <si>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</si>
  <si>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</si>
  <si>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</si>
  <si>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</si>
  <si>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</si>
  <si>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</si>
  <si>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</si>
  <si>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</si>
  <si>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</si>
  <si>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</si>
  <si>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</si>
  <si>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</si>
  <si>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</si>
  <si>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</si>
  <si>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</si>
  <si>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</si>
  <si>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</si>
  <si>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</si>
  <si>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</si>
  <si>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</si>
  <si>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</si>
  <si>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</si>
  <si>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</si>
  <si>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</si>
  <si>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</si>
  <si>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</si>
  <si>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</si>
  <si>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</si>
  <si>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</si>
  <si>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</si>
  <si>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</si>
  <si>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</si>
  <si>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</si>
  <si>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</si>
  <si>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</si>
  <si>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</si>
  <si>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</si>
  <si>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</si>
  <si>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</si>
  <si>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</si>
  <si>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</si>
  <si>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</si>
  <si>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</si>
  <si>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</si>
  <si>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</si>
  <si>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</si>
  <si>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</si>
  <si>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</si>
  <si>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</si>
  <si>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</si>
  <si>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</si>
  <si>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</si>
  <si>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</si>
  <si>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</si>
  <si>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</si>
  <si>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</si>
  <si>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</si>
  <si>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</si>
  <si>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</si>
  <si>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</si>
  <si>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</si>
  <si>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</si>
  <si>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</si>
  <si>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</si>
  <si>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</si>
  <si>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</si>
  <si>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</si>
  <si>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</si>
  <si>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</si>
  <si>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</si>
  <si>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</si>
  <si>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</si>
  <si>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</si>
  <si>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</si>
  <si>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</si>
  <si>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</si>
  <si>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</si>
  <si>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</si>
  <si>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</si>
  <si>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</si>
  <si>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</si>
  <si>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</si>
  <si>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</si>
  <si>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</si>
  <si>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</si>
  <si>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</si>
  <si>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</si>
  <si>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</si>
  <si>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</si>
  <si>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</si>
  <si>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</si>
  <si>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</si>
  <si>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</si>
  <si>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</si>
  <si>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</si>
  <si>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</si>
  <si>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</si>
  <si>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</si>
  <si>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</si>
  <si>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</si>
  <si>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</si>
  <si>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</si>
  <si>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</si>
  <si>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</si>
  <si>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</si>
  <si>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</si>
  <si>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</si>
  <si>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</si>
  <si>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</si>
  <si>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</si>
  <si>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</si>
  <si>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</si>
  <si>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</si>
  <si>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</si>
  <si>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</si>
  <si>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</si>
  <si>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</si>
  <si>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</si>
  <si>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</si>
  <si>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</si>
  <si>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</si>
  <si>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</si>
  <si>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</si>
  <si>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</si>
  <si>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</si>
  <si>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</si>
  <si>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</si>
  <si>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</si>
  <si>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</si>
  <si>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</si>
  <si>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</si>
  <si>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</si>
  <si>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</si>
  <si>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</si>
  <si>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</si>
  <si>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</si>
  <si>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</si>
  <si>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</si>
  <si>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</si>
  <si>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</si>
  <si>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</si>
  <si>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</si>
  <si>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</si>
  <si>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</si>
  <si>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</si>
  <si>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</si>
  <si>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</si>
  <si>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</si>
  <si>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</si>
  <si>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</si>
  <si>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</si>
  <si>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</si>
  <si>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</si>
  <si>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</si>
  <si>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</si>
  <si>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</si>
  <si>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</si>
  <si>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</si>
  <si>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</si>
  <si>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</si>
  <si>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</si>
  <si>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</si>
  <si>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</si>
  <si>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</si>
  <si>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</si>
  <si>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</si>
  <si>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</si>
  <si>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</si>
  <si>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</si>
  <si>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</si>
  <si>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</si>
  <si>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</si>
  <si>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</si>
  <si>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</si>
  <si>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</si>
  <si>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</si>
  <si>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</si>
  <si>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</si>
  <si>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</si>
  <si>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</si>
  <si>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</si>
  <si>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</si>
  <si>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</si>
  <si>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</si>
  <si>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</si>
  <si>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</si>
  <si>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</si>
  <si>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</si>
  <si>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</si>
  <si>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</si>
  <si>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</si>
  <si>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</si>
  <si>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</si>
  <si>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</si>
  <si>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</si>
  <si>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</si>
  <si>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</si>
  <si>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</si>
  <si>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</si>
  <si>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</si>
  <si>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</si>
  <si>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</si>
  <si>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</si>
  <si>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</si>
  <si>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</si>
  <si>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</si>
  <si>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</si>
  <si>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</si>
  <si>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</si>
  <si>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</si>
  <si>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</si>
  <si>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</si>
  <si>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</si>
  <si>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</si>
  <si>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</si>
  <si>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</si>
  <si>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</si>
  <si>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</si>
  <si>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</si>
  <si>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</si>
  <si>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</si>
  <si>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</si>
  <si>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</si>
  <si>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</si>
  <si>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</si>
  <si>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</si>
  <si>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</si>
  <si>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</si>
  <si>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</si>
  <si>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</si>
  <si>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</si>
  <si>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</si>
  <si>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</si>
  <si>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</si>
  <si>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</si>
  <si>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</si>
  <si>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</si>
  <si>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</si>
  <si>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</si>
  <si>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</si>
  <si>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</si>
  <si>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</si>
  <si>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</si>
  <si>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</si>
  <si>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</si>
  <si>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</si>
  <si>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</si>
  <si>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</si>
  <si>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</si>
  <si>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</si>
  <si>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</si>
  <si>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</si>
  <si>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</si>
  <si>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</si>
  <si>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</si>
  <si>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</si>
  <si>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</si>
  <si>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</si>
  <si>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</si>
  <si>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</si>
  <si>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</si>
  <si>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</si>
  <si>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</si>
  <si>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</si>
  <si>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</si>
  <si>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</si>
  <si>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</si>
  <si>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</si>
  <si>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</si>
  <si>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</si>
  <si>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</si>
  <si>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</si>
  <si>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</si>
  <si>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</si>
  <si>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</si>
  <si>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</si>
  <si>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</si>
  <si>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</si>
  <si>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</si>
  <si>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</si>
  <si>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</si>
  <si>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</si>
  <si>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</si>
  <si>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</si>
  <si>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</si>
  <si>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</si>
  <si>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</si>
  <si>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</si>
  <si>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</si>
  <si>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</si>
  <si>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</si>
  <si>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</si>
  <si>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</si>
  <si>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</si>
  <si>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</si>
  <si>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</si>
  <si>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</si>
  <si>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</si>
  <si>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</si>
  <si>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</si>
  <si>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</si>
  <si>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</si>
  <si>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</si>
  <si>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</si>
  <si>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</si>
  <si>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</si>
  <si>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</si>
  <si>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</si>
  <si>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</si>
  <si>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</si>
  <si>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</si>
  <si>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</si>
  <si>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</si>
  <si>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</si>
  <si>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</si>
  <si>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</si>
  <si>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</si>
  <si>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</si>
  <si>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</si>
  <si>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</si>
  <si>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</si>
  <si>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</si>
  <si>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</si>
  <si>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</si>
  <si>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</si>
  <si>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</si>
  <si>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</si>
  <si>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</si>
  <si>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</si>
  <si>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</si>
  <si>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</si>
  <si>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</si>
  <si>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</si>
  <si>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</si>
  <si>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</si>
  <si>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</si>
  <si>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</si>
  <si>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</si>
  <si>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</si>
  <si>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</si>
  <si>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</si>
  <si>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</si>
  <si>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</si>
  <si>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</si>
  <si>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</si>
  <si>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</si>
  <si>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</si>
  <si>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</si>
  <si>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</si>
  <si>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</si>
  <si>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</si>
  <si>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</si>
  <si>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</si>
  <si>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</si>
  <si>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</si>
  <si>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</si>
  <si>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</si>
  <si>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</si>
  <si>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</si>
  <si>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</si>
  <si>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</si>
  <si>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</si>
  <si>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</si>
  <si>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</si>
  <si>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</si>
  <si>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</si>
  <si>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</si>
  <si>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</si>
  <si>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</si>
  <si>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</si>
  <si>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</si>
  <si>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</si>
  <si>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</si>
  <si>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</si>
  <si>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</si>
  <si>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</si>
  <si>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</si>
  <si>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</si>
  <si>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</si>
  <si>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</si>
  <si>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</si>
  <si>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</si>
  <si>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</si>
  <si>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</si>
  <si>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</si>
  <si>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</si>
  <si>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</si>
  <si>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</si>
  <si>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</si>
  <si>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</si>
  <si>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</si>
  <si>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</si>
  <si>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</si>
  <si>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</si>
  <si>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</si>
  <si>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</si>
  <si>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</si>
  <si>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</si>
  <si>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</si>
  <si>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</si>
  <si>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</si>
  <si>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</si>
  <si>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</si>
  <si>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</si>
  <si>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</si>
  <si>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</si>
  <si>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</si>
  <si>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</si>
  <si>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</si>
  <si>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</si>
  <si>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</si>
  <si>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</si>
  <si>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</si>
  <si>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</si>
  <si>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</si>
  <si>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</si>
  <si>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</si>
  <si>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</si>
  <si>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</si>
  <si>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</si>
  <si>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</si>
  <si>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</si>
  <si>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</si>
  <si>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</si>
  <si>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</si>
  <si>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</si>
  <si>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</si>
  <si>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</si>
  <si>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</si>
  <si>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</si>
  <si>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</si>
  <si>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</si>
  <si>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</si>
  <si>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</si>
  <si>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</si>
  <si>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</si>
  <si>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</si>
  <si>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</si>
  <si>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</si>
  <si>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</si>
  <si>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</si>
  <si>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</si>
  <si>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</si>
  <si>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</si>
  <si>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</si>
  <si>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</si>
  <si>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</si>
  <si>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</si>
  <si>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</si>
  <si>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</si>
  <si>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</si>
  <si>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</si>
  <si>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</si>
  <si>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</si>
  <si>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</si>
  <si>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</si>
  <si>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</si>
  <si>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</si>
  <si>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</si>
  <si>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</si>
  <si>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</si>
  <si>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</si>
  <si>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</si>
  <si>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</si>
  <si>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</si>
  <si>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</si>
  <si>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</si>
  <si>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</si>
  <si>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</si>
  <si>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</si>
  <si>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</si>
  <si>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</si>
  <si>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</si>
  <si>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</si>
  <si>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</si>
  <si>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</si>
  <si>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</si>
  <si>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</si>
  <si>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</si>
  <si>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</si>
  <si>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</si>
  <si>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</si>
  <si>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</si>
  <si>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</si>
  <si>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</si>
  <si>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</si>
  <si>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</si>
  <si>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</si>
  <si>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</si>
  <si>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</si>
  <si>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</si>
  <si>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</si>
  <si>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</si>
  <si>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</si>
  <si>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</si>
  <si>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</si>
  <si>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</si>
  <si>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</si>
  <si>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</si>
  <si>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</si>
  <si>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</si>
  <si>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</si>
  <si>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</si>
  <si>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</si>
  <si>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</si>
  <si>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</si>
  <si>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</si>
  <si>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</si>
  <si>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</si>
  <si>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</si>
  <si>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</si>
  <si>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</si>
  <si>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</si>
  <si>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</si>
  <si>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</si>
  <si>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</si>
  <si>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</si>
  <si>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</si>
  <si>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</si>
  <si>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</si>
  <si>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</si>
  <si>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</si>
  <si>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</si>
  <si>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</si>
  <si>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</si>
  <si>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</si>
  <si>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</si>
  <si>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</si>
  <si>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</si>
  <si>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</si>
  <si>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</si>
  <si>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</si>
  <si>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</si>
  <si>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</si>
  <si>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</si>
  <si>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</si>
  <si>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</si>
  <si>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</si>
  <si>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</si>
  <si>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</si>
  <si>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</si>
  <si>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</si>
  <si>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</si>
  <si>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</si>
  <si>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</si>
  <si>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</si>
  <si>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</si>
  <si>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</si>
  <si>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</si>
  <si>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</si>
  <si>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</si>
  <si>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</si>
  <si>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</si>
  <si>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</si>
  <si>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</si>
  <si>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</si>
  <si>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</si>
  <si>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</si>
  <si>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</si>
  <si>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</si>
  <si>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</si>
  <si>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</si>
  <si>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</si>
  <si>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</si>
  <si>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</si>
  <si>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</si>
  <si>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</si>
  <si>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</si>
  <si>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</si>
  <si>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</si>
  <si>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</si>
  <si>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</si>
  <si>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</si>
  <si>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</si>
  <si>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</si>
  <si>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</si>
  <si>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</si>
  <si>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</si>
  <si>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</si>
  <si>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</si>
  <si>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</si>
  <si>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</si>
  <si>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</si>
  <si>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</si>
  <si>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</si>
  <si>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</si>
  <si>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</si>
  <si>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</si>
  <si>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</si>
  <si>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</si>
  <si>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</si>
  <si>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</si>
  <si>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</si>
  <si>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</si>
  <si>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</si>
  <si>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</si>
  <si>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</si>
  <si>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</si>
  <si>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</si>
  <si>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</si>
  <si>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</si>
  <si>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</si>
  <si>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</si>
  <si>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</si>
  <si>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</si>
  <si>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</si>
  <si>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</si>
  <si>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</si>
  <si>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</si>
  <si>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</si>
  <si>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</si>
  <si>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</si>
  <si>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</si>
  <si>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</si>
  <si>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</si>
  <si>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</si>
  <si>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</si>
  <si>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</si>
  <si>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</si>
  <si>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</si>
  <si>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</si>
  <si>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</si>
  <si>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</si>
  <si>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</si>
  <si>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</si>
  <si>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</si>
  <si>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</si>
  <si>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</si>
  <si>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</si>
  <si>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</si>
  <si>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</si>
  <si>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</si>
  <si>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</si>
  <si>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</si>
  <si>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</si>
  <si>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</si>
  <si>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</si>
  <si>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</si>
  <si>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</si>
  <si>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</si>
  <si>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</si>
  <si>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</si>
  <si>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</si>
  <si>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</si>
  <si>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</si>
  <si>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</si>
  <si>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</si>
  <si>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</si>
  <si>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</si>
  <si>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</si>
  <si>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</si>
  <si>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</si>
  <si>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</si>
  <si>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</si>
  <si>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</si>
  <si>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</si>
  <si>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</si>
  <si>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</si>
  <si>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</si>
  <si>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</si>
  <si>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</si>
  <si>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</si>
  <si>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</si>
  <si>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</si>
  <si>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</si>
  <si>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</si>
  <si>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</si>
  <si>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</si>
  <si>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</si>
  <si>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</si>
  <si>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</si>
  <si>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</si>
  <si>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</si>
  <si>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</si>
  <si>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</si>
  <si>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</si>
  <si>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</si>
  <si>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</si>
  <si>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</si>
  <si>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</si>
  <si>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</si>
  <si>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</si>
  <si>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</si>
  <si>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</si>
  <si>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</si>
  <si>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</si>
  <si>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</si>
  <si>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</si>
  <si>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</si>
  <si>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</si>
  <si>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</si>
  <si>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</si>
  <si>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</si>
  <si>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</si>
  <si>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</si>
  <si>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</si>
  <si>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</si>
  <si>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</si>
  <si>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</si>
  <si>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</si>
  <si>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</si>
  <si>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</si>
  <si>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</si>
  <si>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</si>
  <si>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</si>
  <si>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</si>
  <si>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</si>
  <si>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</si>
  <si>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</si>
  <si>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</si>
  <si>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</si>
  <si>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</si>
  <si>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</si>
  <si>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</si>
  <si>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</si>
  <si>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</si>
  <si>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</si>
  <si>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</si>
  <si>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</si>
  <si>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</si>
  <si>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</si>
  <si>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</si>
  <si>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</si>
  <si>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</si>
  <si>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</si>
  <si>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</si>
  <si>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</si>
  <si>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</si>
  <si>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</si>
  <si>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</si>
  <si>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</si>
  <si>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</si>
  <si>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</si>
  <si>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</si>
  <si>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</si>
  <si>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</si>
  <si>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</si>
  <si>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</si>
  <si>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</si>
  <si>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</si>
  <si>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</si>
  <si>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</si>
  <si>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</si>
  <si>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</si>
  <si>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</si>
  <si>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</si>
  <si>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</si>
  <si>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</si>
  <si>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</si>
  <si>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</si>
  <si>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</si>
  <si>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</si>
  <si>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</si>
  <si>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</si>
  <si>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</si>
  <si>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</si>
  <si>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</si>
  <si>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</si>
  <si>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</si>
  <si>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</si>
  <si>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</si>
  <si>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</si>
  <si>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</si>
  <si>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</si>
  <si>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</si>
  <si>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</si>
  <si>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</si>
  <si>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</si>
  <si>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</si>
  <si>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</si>
  <si>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</si>
  <si>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</si>
  <si>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</si>
  <si>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</si>
  <si>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</si>
  <si>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</si>
  <si>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</si>
  <si>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</si>
  <si>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</si>
  <si>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</si>
  <si>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</si>
  <si>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</si>
  <si>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</si>
  <si>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</si>
  <si>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</si>
  <si>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</si>
  <si>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</si>
  <si>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</si>
  <si>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</si>
  <si>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</si>
  <si>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</si>
  <si>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</si>
  <si>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</si>
  <si>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</si>
  <si>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</si>
  <si>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</si>
  <si>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</si>
  <si>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</si>
  <si>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</si>
  <si>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</si>
  <si>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</si>
  <si>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</si>
  <si>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</si>
  <si>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</si>
  <si>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</si>
  <si>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</si>
  <si>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</si>
  <si>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</si>
  <si>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</si>
  <si>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</si>
  <si>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</si>
  <si>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</si>
  <si>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</si>
  <si>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</si>
  <si>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</si>
  <si>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</si>
  <si>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</si>
  <si>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</si>
  <si>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</si>
  <si>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</si>
  <si>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</si>
  <si>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</si>
  <si>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</si>
  <si>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</si>
  <si>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</si>
  <si>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</si>
  <si>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</si>
  <si>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</si>
  <si>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</si>
  <si>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</si>
  <si>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</si>
  <si>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</si>
  <si>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</si>
  <si>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</si>
  <si>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</si>
  <si>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</si>
  <si>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</si>
  <si>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</si>
  <si>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</si>
  <si>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</si>
  <si>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</si>
  <si>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</si>
  <si>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</si>
  <si>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</si>
  <si>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</si>
  <si>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</si>
  <si>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</si>
  <si>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</si>
  <si>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</si>
  <si>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</si>
  <si>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</si>
  <si>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</si>
  <si>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</si>
  <si>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</si>
  <si>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</si>
  <si>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</si>
  <si>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</si>
  <si>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</si>
  <si>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</si>
  <si>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</si>
  <si>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</si>
  <si>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</si>
  <si>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</si>
  <si>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</si>
  <si>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</si>
  <si>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</si>
  <si>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</si>
  <si>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</si>
  <si>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</si>
  <si>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</si>
  <si>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</si>
  <si>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</si>
  <si>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</si>
  <si>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</si>
  <si>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</si>
  <si>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</si>
  <si>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</si>
  <si>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</si>
  <si>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</si>
  <si>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</si>
  <si>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</si>
  <si>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</si>
  <si>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</si>
  <si>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</si>
  <si>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</si>
  <si>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</si>
  <si>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</si>
  <si>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</si>
  <si>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</si>
  <si>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</si>
  <si>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</si>
  <si>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</si>
  <si>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</si>
  <si>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</si>
  <si>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</si>
  <si>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</si>
  <si>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</si>
  <si>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</si>
  <si>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</si>
  <si>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</si>
  <si>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</si>
  <si>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</si>
  <si>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</si>
  <si>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</si>
  <si>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</si>
  <si>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</si>
  <si>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</si>
  <si>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</si>
  <si>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</si>
  <si>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</si>
  <si>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</si>
  <si>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</si>
  <si>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</si>
  <si>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</si>
  <si>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</si>
  <si>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</si>
  <si>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</si>
  <si>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</si>
  <si>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</si>
  <si>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</si>
  <si>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</si>
  <si>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</si>
  <si>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</si>
  <si>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</si>
  <si>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</si>
  <si>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</si>
  <si>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</si>
  <si>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</si>
  <si>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</si>
  <si>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</si>
  <si>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</si>
  <si>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</si>
  <si>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</si>
  <si>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</si>
  <si>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</si>
  <si>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</si>
  <si>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</si>
  <si>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</si>
  <si>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</si>
  <si>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</si>
  <si>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</si>
  <si>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</si>
  <si>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</si>
  <si>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</si>
  <si>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</si>
  <si>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</si>
  <si>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</si>
  <si>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</si>
  <si>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</si>
  <si>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</si>
  <si>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</si>
  <si>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</si>
  <si>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</si>
  <si>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</si>
  <si>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</si>
  <si>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</si>
  <si>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</si>
  <si>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</si>
  <si>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</si>
  <si>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</si>
  <si>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</si>
  <si>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</si>
  <si>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</si>
  <si>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</si>
  <si>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</si>
  <si>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</si>
  <si>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</si>
  <si>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</si>
  <si>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</si>
  <si>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</si>
  <si>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</si>
  <si>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</si>
  <si>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</si>
  <si>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</si>
  <si>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</si>
  <si>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</si>
  <si>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</si>
  <si>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</si>
  <si>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</si>
  <si>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</si>
  <si>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</si>
  <si>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</si>
  <si>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</si>
  <si>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</si>
  <si>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</si>
  <si>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</si>
  <si>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</si>
  <si>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</si>
  <si>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</si>
  <si>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</si>
  <si>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</si>
  <si>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</si>
  <si>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</si>
  <si>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</si>
  <si>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</si>
  <si>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</si>
  <si>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</si>
  <si>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</si>
  <si>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</si>
  <si>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</si>
  <si>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</si>
  <si>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</si>
  <si>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</si>
  <si>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</si>
  <si>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</si>
  <si>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</si>
  <si>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</si>
  <si>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</si>
  <si>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</si>
  <si>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</si>
  <si>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</si>
  <si>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</si>
  <si>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</si>
  <si>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</si>
  <si>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</si>
  <si>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</si>
  <si>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</si>
  <si>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</si>
  <si>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</si>
  <si>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</si>
  <si>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</si>
  <si>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</si>
  <si>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</si>
  <si>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</si>
  <si>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</si>
  <si>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</si>
  <si>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</si>
  <si>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</si>
  <si>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</si>
  <si>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</si>
  <si>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</si>
  <si>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</si>
  <si>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</si>
  <si>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</si>
  <si>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</si>
  <si>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</si>
  <si>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</si>
  <si>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</si>
  <si>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</si>
  <si>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</si>
  <si>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</si>
  <si>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</si>
  <si>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</si>
  <si>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</si>
  <si>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</si>
  <si>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</si>
  <si>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</si>
  <si>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</si>
  <si>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</si>
  <si>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</si>
  <si>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</si>
  <si>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</si>
  <si>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</si>
  <si>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</si>
  <si>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</si>
  <si>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</si>
  <si>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</si>
  <si>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</si>
  <si>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</si>
  <si>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</si>
  <si>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</si>
  <si>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</si>
  <si>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</si>
  <si>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</si>
  <si>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</si>
  <si>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</si>
  <si>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</si>
  <si>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</si>
  <si>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</si>
  <si>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</si>
  <si>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</si>
  <si>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</si>
  <si>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</si>
  <si>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</si>
  <si>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</si>
  <si>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</si>
  <si>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</si>
  <si>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</si>
  <si>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</si>
  <si>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</si>
  <si>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</si>
  <si>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</si>
  <si>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</si>
  <si>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</si>
  <si>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</si>
  <si>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</si>
  <si>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</si>
  <si>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</si>
  <si>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</si>
  <si>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</si>
  <si>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</si>
  <si>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</si>
  <si>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</si>
  <si>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</si>
  <si>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</si>
  <si>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</si>
  <si>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</si>
  <si>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</si>
  <si>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</si>
  <si>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</si>
  <si>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</si>
  <si>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</si>
  <si>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</si>
  <si>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</si>
  <si>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</si>
  <si>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</si>
  <si>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</si>
  <si>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</si>
  <si>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</si>
  <si>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</si>
  <si>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</si>
  <si>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</si>
  <si>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</si>
  <si>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</si>
  <si>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</si>
  <si>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</si>
  <si>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</si>
  <si>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</si>
  <si>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</si>
  <si>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</si>
  <si>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</si>
  <si>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</si>
  <si>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</si>
  <si>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</si>
  <si>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</si>
  <si>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</si>
  <si>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</si>
  <si>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</si>
  <si>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</si>
  <si>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</si>
  <si>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</si>
  <si>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</si>
  <si>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</si>
  <si>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</si>
  <si>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</si>
  <si>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</si>
  <si>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</si>
  <si>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</si>
  <si>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</si>
  <si>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</si>
  <si>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</si>
  <si>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</si>
  <si>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</si>
  <si>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</si>
  <si>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</si>
  <si>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</si>
  <si>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</si>
  <si>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</si>
  <si>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</si>
  <si>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</si>
  <si>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</si>
  <si>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</si>
  <si>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</si>
  <si>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</si>
  <si>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</si>
  <si>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</si>
  <si>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</si>
  <si>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</si>
  <si>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</si>
  <si>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</si>
  <si>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</si>
  <si>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</si>
  <si>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</si>
  <si>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</si>
  <si>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</si>
  <si>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</si>
  <si>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</si>
  <si>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</si>
  <si>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</si>
  <si>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</si>
  <si>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</si>
  <si>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</si>
  <si>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</si>
  <si>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</si>
  <si>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</si>
  <si>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</si>
  <si>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</si>
  <si>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</si>
  <si>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</si>
  <si>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</si>
  <si>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</si>
  <si>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</si>
  <si>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</si>
  <si>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</si>
  <si>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</si>
  <si>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</si>
  <si>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</si>
  <si>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</si>
  <si>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</si>
  <si>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</si>
  <si>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</si>
  <si>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</si>
  <si>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</si>
  <si>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</si>
  <si>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</si>
  <si>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</si>
  <si>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</si>
  <si>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</si>
  <si>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</si>
  <si>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</si>
  <si>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</si>
  <si>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</si>
  <si>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</si>
  <si>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</si>
  <si>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</si>
  <si>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</si>
  <si>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</si>
  <si>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</si>
  <si>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</si>
  <si>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</si>
  <si>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</si>
  <si>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</si>
  <si>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</si>
  <si>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</si>
  <si>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</si>
  <si>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</si>
  <si>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</si>
  <si>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</si>
  <si>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</si>
  <si>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</si>
  <si>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</si>
  <si>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</si>
  <si>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</si>
  <si>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</si>
  <si>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</si>
  <si>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</si>
  <si>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</si>
  <si>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</si>
  <si>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</si>
  <si>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</si>
  <si>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</si>
  <si>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</si>
  <si>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</si>
  <si>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</si>
  <si>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</si>
  <si>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</si>
  <si>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</si>
  <si>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</si>
  <si>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</si>
  <si>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</si>
  <si>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</si>
  <si>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</si>
  <si>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</si>
  <si>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</si>
  <si>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</si>
  <si>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</si>
  <si>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</si>
  <si>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</si>
  <si>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</si>
  <si>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</si>
  <si>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</si>
  <si>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</si>
  <si>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</si>
  <si>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</si>
  <si>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</si>
  <si>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</si>
  <si>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</si>
  <si>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</si>
  <si>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</si>
  <si>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</si>
  <si>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</si>
  <si>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</si>
  <si>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</si>
  <si>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</si>
  <si>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</si>
  <si>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</si>
  <si>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</si>
  <si>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</si>
  <si>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</si>
  <si>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</si>
  <si>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</si>
  <si>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</si>
  <si>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</si>
  <si>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</si>
  <si>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</si>
  <si>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</si>
  <si>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</si>
  <si>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</si>
  <si>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</si>
  <si>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</si>
  <si>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</si>
  <si>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</si>
  <si>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</si>
  <si>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</si>
  <si>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</si>
  <si>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</si>
  <si>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</si>
  <si>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</si>
  <si>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</si>
  <si>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</si>
  <si>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</si>
  <si>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</si>
  <si>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</si>
  <si>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</si>
  <si>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</si>
  <si>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</si>
  <si>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</si>
  <si>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</si>
  <si>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</si>
  <si>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</si>
  <si>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</si>
  <si>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</si>
  <si>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</si>
  <si>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</si>
  <si>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</si>
  <si>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</si>
  <si>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</si>
  <si>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</si>
  <si>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</si>
  <si>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</si>
  <si>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</si>
  <si>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</si>
  <si>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</si>
  <si>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</si>
  <si>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</si>
  <si>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</si>
  <si>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</si>
  <si>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</si>
  <si>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</si>
  <si>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</si>
  <si>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</si>
  <si>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</si>
  <si>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</si>
  <si>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</si>
  <si>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</si>
  <si>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</si>
  <si>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</si>
  <si>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</si>
  <si>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</si>
  <si>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</si>
  <si>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</si>
  <si>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</si>
  <si>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</si>
  <si>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</si>
  <si>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</si>
  <si>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</si>
  <si>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</si>
  <si>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</si>
  <si>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</si>
  <si>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</si>
  <si>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</si>
  <si>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</si>
  <si>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</si>
  <si>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</si>
  <si>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</si>
  <si>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</si>
  <si>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</si>
  <si>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</si>
  <si>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</si>
  <si>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</si>
  <si>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</si>
  <si>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</si>
  <si>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</si>
  <si>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</si>
  <si>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</si>
  <si>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</si>
  <si>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</si>
  <si>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</si>
  <si>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</si>
  <si>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</si>
  <si>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</si>
  <si>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</si>
  <si>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</si>
  <si>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</si>
  <si>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</si>
  <si>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</si>
  <si>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</si>
  <si>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</si>
  <si>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</si>
  <si>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</si>
  <si>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</si>
  <si>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</si>
  <si>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</si>
  <si>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</si>
  <si>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</si>
  <si>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</si>
  <si>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</si>
  <si>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</si>
  <si>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</si>
  <si>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</si>
  <si>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</si>
  <si>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</si>
  <si>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</si>
  <si>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</si>
  <si>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</si>
  <si>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</si>
  <si>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</si>
  <si>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</si>
  <si>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</si>
  <si>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</si>
  <si>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</si>
  <si>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</si>
  <si>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</si>
  <si>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</si>
  <si>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</si>
  <si>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</si>
  <si>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</si>
  <si>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</si>
  <si>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</si>
  <si>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</si>
  <si>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</si>
  <si>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</si>
  <si>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</si>
  <si>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</si>
  <si>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</si>
  <si>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</si>
  <si>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</si>
  <si>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</si>
  <si>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</si>
  <si>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</si>
  <si>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</si>
  <si>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</si>
  <si>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</si>
  <si>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</si>
  <si>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</si>
  <si>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</si>
  <si>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</si>
  <si>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</si>
  <si>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</si>
  <si>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</si>
  <si>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</si>
  <si>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</si>
  <si>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</si>
  <si>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</si>
  <si>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</si>
  <si>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</si>
  <si>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</si>
  <si>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</si>
  <si>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</si>
  <si>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</si>
  <si>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</si>
  <si>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</si>
  <si>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</si>
  <si>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</si>
  <si>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</si>
  <si>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</si>
  <si>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</si>
  <si>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</si>
  <si>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</si>
  <si>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</si>
  <si>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</si>
  <si>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</si>
  <si>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</si>
  <si>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</si>
  <si>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</si>
  <si>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</si>
  <si>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</si>
  <si>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</si>
  <si>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</si>
  <si>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</si>
  <si>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</si>
  <si>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</si>
  <si>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</si>
  <si>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</si>
  <si>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</si>
  <si>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</si>
  <si>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</si>
  <si>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</si>
  <si>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</si>
  <si>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</si>
  <si>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</si>
  <si>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</si>
  <si>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</si>
  <si>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</si>
  <si>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</si>
  <si>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</si>
  <si>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</si>
  <si>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</si>
  <si>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</si>
  <si>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</si>
  <si>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</si>
  <si>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</si>
  <si>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</si>
  <si>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</si>
  <si>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</si>
  <si>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</si>
  <si>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</si>
  <si>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</si>
  <si>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</si>
  <si>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</si>
  <si>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</si>
  <si>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</si>
  <si>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</si>
  <si>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</si>
  <si>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</si>
  <si>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</si>
  <si>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</si>
  <si>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</si>
  <si>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</si>
  <si>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</si>
  <si>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</si>
  <si>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</si>
  <si>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</si>
  <si>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</si>
  <si>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</si>
  <si>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</si>
  <si>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</si>
  <si>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</si>
  <si>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</si>
  <si>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</si>
  <si>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</si>
  <si>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</si>
  <si>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</si>
  <si>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</si>
  <si>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</si>
  <si>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</si>
  <si>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</si>
  <si>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</si>
  <si>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</si>
  <si>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</si>
  <si>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</si>
  <si>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</si>
  <si>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</si>
  <si>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</si>
  <si>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</si>
  <si>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</si>
  <si>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</si>
  <si>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</si>
  <si>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</si>
  <si>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</si>
  <si>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</si>
  <si>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</si>
  <si>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</si>
  <si>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</si>
  <si>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</si>
  <si>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</si>
  <si>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</si>
  <si>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</si>
  <si>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</si>
  <si>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</si>
  <si>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</si>
  <si>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</si>
  <si>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</si>
  <si>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</si>
  <si>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</si>
  <si>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</si>
  <si>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</si>
  <si>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</si>
  <si>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</si>
  <si>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</si>
  <si>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</si>
  <si>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</si>
  <si>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</si>
  <si>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</si>
  <si>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</si>
  <si>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</si>
  <si>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</si>
  <si>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</si>
  <si>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</si>
  <si>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</si>
  <si>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</si>
  <si>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</si>
  <si>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</si>
  <si>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</si>
  <si>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</si>
  <si>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</si>
  <si>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</si>
  <si>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</si>
  <si>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</si>
  <si>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</si>
  <si>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</si>
  <si>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</si>
  <si>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</si>
  <si>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</si>
  <si>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</si>
  <si>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</si>
  <si>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</si>
  <si>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</si>
  <si>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</si>
  <si>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</si>
  <si>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</si>
  <si>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</si>
  <si>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</si>
  <si>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</si>
  <si>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</si>
  <si>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</si>
  <si>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</si>
  <si>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</si>
  <si>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</si>
  <si>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</si>
  <si>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</si>
  <si>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</si>
  <si>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</si>
  <si>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</si>
  <si>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</si>
  <si>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</si>
  <si>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</si>
  <si>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</si>
  <si>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</si>
  <si>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</si>
  <si>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</si>
  <si>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</si>
  <si>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</si>
  <si>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</si>
  <si>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</si>
  <si>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</si>
  <si>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</si>
  <si>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</si>
  <si>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</si>
  <si>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</si>
  <si>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</si>
  <si>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</si>
  <si>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</si>
  <si>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</si>
  <si>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</si>
  <si>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</si>
  <si>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</si>
  <si>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</si>
  <si>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</si>
  <si>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</si>
  <si>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</si>
  <si>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</si>
  <si>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</si>
  <si>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</si>
  <si>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</si>
  <si>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</si>
  <si>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</si>
  <si>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</si>
  <si>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</si>
  <si>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</si>
  <si>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</si>
  <si>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</si>
  <si>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</si>
  <si>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</si>
  <si>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</si>
  <si>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</si>
  <si>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</si>
  <si>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</si>
  <si>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</si>
  <si>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</si>
  <si>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</si>
  <si>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</si>
  <si>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</si>
  <si>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</si>
  <si>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</si>
  <si>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</si>
  <si>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</si>
  <si>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</si>
  <si>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</si>
  <si>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</si>
  <si>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</si>
  <si>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</si>
  <si>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</si>
  <si>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</si>
  <si>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</si>
  <si>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</si>
  <si>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</si>
  <si>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</si>
  <si>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</si>
  <si>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</si>
  <si>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</si>
  <si>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</si>
  <si>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</si>
  <si>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</si>
  <si>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</si>
  <si>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</si>
  <si>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</si>
  <si>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</si>
  <si>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</si>
  <si>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</si>
  <si>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</si>
  <si>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</si>
  <si>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</si>
  <si>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</si>
  <si>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</si>
  <si>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</si>
  <si>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</si>
  <si>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</si>
  <si>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</si>
  <si>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</si>
  <si>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</si>
  <si>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</si>
  <si>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</si>
  <si>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</si>
  <si>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</si>
  <si>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</si>
  <si>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</si>
  <si>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</si>
  <si>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</si>
  <si>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</si>
  <si>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</si>
  <si>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</si>
  <si>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</si>
  <si>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</si>
  <si>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</si>
  <si>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</si>
  <si>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</si>
  <si>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</si>
  <si>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</si>
  <si>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</si>
  <si>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</si>
  <si>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</si>
  <si>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</si>
  <si>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</si>
  <si>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</si>
  <si>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</si>
  <si>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</si>
  <si>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</si>
  <si>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</si>
  <si>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</si>
  <si>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</si>
  <si>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</si>
  <si>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</si>
  <si>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</si>
  <si>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</si>
  <si>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</si>
  <si>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</si>
  <si>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</si>
  <si>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</si>
  <si>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</si>
  <si>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</si>
  <si>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</si>
  <si>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</si>
  <si>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</si>
  <si>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</si>
  <si>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</si>
  <si>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</si>
  <si>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</si>
  <si>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</si>
  <si>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</si>
  <si>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</si>
  <si>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</si>
  <si>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</si>
  <si>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</si>
  <si>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</si>
  <si>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</si>
  <si>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</si>
  <si>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</si>
  <si>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</si>
  <si>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</si>
  <si>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</si>
  <si>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</si>
  <si>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</si>
  <si>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</si>
  <si>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</si>
  <si>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</si>
  <si>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</si>
  <si>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</si>
  <si>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</si>
  <si>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</si>
  <si>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</si>
  <si>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</si>
  <si>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</si>
  <si>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</si>
  <si>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</si>
  <si>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</si>
  <si>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</si>
  <si>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</si>
  <si>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</si>
  <si>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</si>
  <si>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</si>
  <si>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</si>
  <si>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</si>
  <si>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</si>
  <si>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</si>
  <si>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</si>
  <si>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</si>
  <si>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</si>
  <si>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</si>
  <si>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</si>
  <si>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</si>
  <si>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</si>
  <si>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</si>
  <si>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</si>
  <si>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</si>
  <si>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</si>
  <si>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</si>
  <si>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</si>
  <si>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</si>
  <si>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</si>
  <si>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</si>
  <si>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</si>
  <si>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</si>
  <si>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</si>
  <si>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</si>
  <si>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</si>
  <si>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</si>
  <si>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</si>
  <si>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</si>
  <si>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</si>
  <si>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</si>
  <si>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</si>
  <si>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</si>
  <si>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</si>
  <si>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</si>
  <si>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</si>
  <si>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</si>
  <si>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</si>
  <si>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</si>
  <si>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</si>
  <si>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</si>
  <si>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</si>
  <si>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</si>
  <si>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</si>
  <si>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</si>
  <si>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</si>
  <si>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</si>
  <si>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</si>
  <si>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</si>
  <si>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</si>
  <si>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</si>
  <si>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</si>
  <si>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</si>
  <si>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</si>
  <si>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</si>
  <si>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</si>
  <si>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</si>
  <si>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</si>
  <si>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</si>
  <si>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</si>
  <si>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</si>
  <si>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</si>
  <si>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</si>
  <si>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</si>
  <si>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</si>
  <si>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</si>
  <si>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</si>
  <si>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</si>
  <si>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</si>
  <si>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</si>
  <si>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</si>
  <si>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</si>
  <si>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</si>
  <si>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</si>
  <si>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</si>
  <si>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</si>
  <si>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</si>
  <si>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</si>
  <si>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</si>
  <si>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</si>
  <si>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</si>
  <si>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</si>
  <si>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</si>
  <si>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</si>
  <si>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</si>
  <si>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</si>
  <si>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</si>
  <si>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</si>
  <si>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</si>
  <si>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</si>
  <si>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</si>
  <si>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</si>
  <si>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</si>
  <si>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</si>
  <si>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</si>
  <si>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</si>
  <si>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</si>
  <si>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</si>
  <si>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</si>
  <si>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</si>
  <si>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</si>
  <si>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</si>
  <si>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</si>
  <si>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</si>
  <si>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</si>
  <si>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</si>
  <si>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</si>
  <si>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</si>
  <si>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</si>
  <si>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</si>
  <si>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</si>
  <si>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</si>
  <si>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</si>
  <si>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</si>
  <si>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</si>
  <si>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</si>
  <si>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</si>
  <si>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</si>
  <si>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</si>
  <si>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</si>
  <si>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</si>
  <si>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</si>
  <si>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</si>
  <si>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</si>
  <si>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</si>
  <si>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</si>
  <si>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</si>
  <si>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</si>
  <si>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</si>
  <si>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</si>
  <si>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</si>
  <si>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</si>
  <si>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</si>
  <si>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</si>
  <si>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</si>
  <si>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</si>
  <si>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</si>
  <si>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</si>
  <si>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</si>
  <si>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</si>
  <si>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</si>
  <si>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</si>
  <si>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</si>
  <si>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</si>
  <si>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</si>
  <si>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</si>
  <si>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</si>
  <si>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</si>
  <si>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</si>
  <si>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</si>
  <si>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</si>
  <si>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</si>
  <si>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</si>
  <si>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</si>
  <si>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</si>
  <si>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</si>
  <si>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</si>
  <si>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</si>
  <si>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</si>
  <si>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</si>
  <si>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</si>
  <si>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</si>
  <si>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</si>
  <si>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</si>
  <si>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</si>
  <si>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</si>
  <si>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</si>
  <si>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</si>
  <si>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</si>
  <si>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</si>
  <si>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</si>
  <si>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</si>
  <si>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</si>
  <si>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</si>
  <si>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</si>
  <si>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</si>
  <si>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</si>
  <si>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</si>
  <si>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</si>
  <si>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</si>
  <si>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</si>
  <si>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</si>
  <si>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</si>
  <si>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</si>
  <si>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</si>
  <si>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</si>
  <si>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</si>
  <si>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</si>
  <si>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</si>
  <si>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</si>
  <si>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</si>
  <si>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</si>
  <si>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</si>
  <si>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</si>
  <si>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</si>
  <si>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</si>
  <si>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</si>
  <si>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</si>
  <si>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</si>
  <si>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</si>
  <si>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</si>
  <si>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</si>
  <si>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</si>
  <si>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</si>
  <si>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</si>
  <si>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</si>
  <si>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</si>
  <si>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</si>
  <si>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</si>
  <si>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</si>
  <si>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</si>
  <si>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</si>
  <si>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</si>
  <si>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</si>
  <si>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</si>
  <si>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</si>
  <si>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</si>
  <si>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</si>
  <si>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</si>
  <si>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</si>
  <si>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</si>
  <si>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</si>
  <si>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</si>
  <si>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</si>
  <si>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</si>
  <si>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</si>
  <si>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</si>
  <si>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</si>
  <si>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</si>
  <si>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</si>
  <si>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</si>
  <si>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</si>
  <si>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</si>
  <si>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</si>
  <si>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</si>
  <si>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</si>
  <si>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</si>
  <si>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</si>
  <si>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</si>
  <si>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</si>
  <si>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</si>
  <si>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</si>
  <si>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</si>
  <si>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</si>
  <si>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</si>
  <si>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</si>
  <si>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</si>
  <si>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</si>
  <si>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</si>
  <si>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</si>
  <si>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</si>
  <si>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</si>
  <si>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</si>
  <si>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</si>
  <si>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</si>
  <si>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</si>
  <si>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</si>
  <si>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</si>
  <si>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</si>
  <si>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</si>
  <si>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</si>
  <si>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</si>
  <si>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</si>
  <si>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</si>
  <si>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</si>
  <si>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</si>
  <si>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</si>
  <si>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</si>
  <si>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</si>
  <si>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</si>
  <si>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</si>
  <si>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</si>
  <si>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</si>
  <si>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</si>
  <si>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</si>
  <si>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</si>
  <si>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</si>
  <si>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</si>
  <si>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</si>
  <si>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</si>
  <si>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</si>
  <si>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</si>
  <si>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</si>
  <si>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</si>
  <si>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</si>
  <si>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</si>
  <si>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</si>
  <si>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</si>
  <si>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</si>
  <si>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</si>
  <si>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</si>
  <si>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</si>
  <si>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</si>
  <si>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</si>
  <si>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</si>
  <si>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</si>
  <si>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</si>
  <si>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</si>
  <si>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</si>
  <si>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</si>
  <si>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</si>
  <si>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</si>
  <si>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</si>
  <si>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</si>
  <si>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</si>
  <si>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</si>
  <si>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</si>
  <si>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</si>
  <si>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</si>
  <si>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</si>
  <si>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</si>
  <si>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</si>
  <si>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</si>
  <si>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</si>
  <si>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</si>
  <si>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</si>
  <si>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</si>
  <si>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</si>
  <si>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</si>
  <si>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</si>
  <si>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</si>
  <si>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</si>
  <si>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</si>
  <si>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</si>
  <si>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</si>
  <si>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</si>
  <si>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</si>
  <si>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</si>
  <si>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</si>
  <si>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</si>
  <si>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</si>
  <si>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</si>
  <si>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</si>
  <si>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</si>
  <si>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</si>
  <si>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</si>
  <si>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</si>
  <si>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</si>
  <si>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</si>
  <si>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</si>
  <si>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</si>
  <si>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</si>
  <si>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</si>
  <si>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</si>
  <si>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</si>
  <si>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</si>
  <si>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</si>
  <si>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</si>
  <si>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</si>
  <si>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</si>
  <si>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</si>
  <si>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</si>
  <si>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</si>
  <si>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</si>
  <si>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</si>
  <si>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</si>
  <si>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</si>
  <si>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</si>
  <si>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</si>
  <si>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</si>
  <si>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</si>
  <si>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</si>
  <si>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</si>
  <si>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</si>
  <si>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</si>
  <si>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</si>
  <si>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</si>
  <si>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</si>
  <si>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</si>
  <si>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</si>
  <si>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</si>
  <si>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</si>
  <si>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</si>
  <si>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</si>
  <si>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</si>
  <si>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</si>
  <si>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</si>
  <si>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</si>
  <si>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</si>
  <si>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</si>
  <si>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</si>
  <si>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</si>
  <si>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</si>
  <si>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</si>
  <si>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</si>
  <si>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</si>
  <si>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</si>
  <si>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</si>
  <si>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</si>
  <si>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</si>
  <si>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</si>
  <si>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</si>
  <si>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</si>
  <si>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</si>
  <si>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</si>
  <si>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</si>
  <si>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</si>
  <si>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</si>
  <si>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</si>
  <si>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</si>
  <si>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</si>
  <si>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</si>
  <si>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</si>
  <si>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</si>
  <si>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</si>
  <si>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</si>
  <si>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</si>
  <si>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</si>
  <si>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</si>
  <si>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</si>
  <si>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</si>
  <si>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</si>
  <si>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</si>
  <si>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</si>
  <si>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</si>
  <si>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</si>
  <si>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</si>
  <si>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</si>
  <si>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</si>
  <si>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</si>
  <si>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</si>
  <si>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</si>
  <si>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</si>
  <si>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</si>
  <si>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</si>
  <si>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</si>
  <si>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</si>
  <si>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</si>
  <si>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</si>
  <si>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</si>
  <si>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</si>
  <si>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</si>
  <si>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</si>
  <si>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</si>
  <si>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</si>
  <si>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</si>
  <si>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</si>
  <si>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</si>
  <si>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</si>
  <si>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</si>
  <si>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</si>
  <si>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</si>
  <si>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</si>
  <si>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</si>
  <si>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</si>
  <si>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</si>
  <si>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</si>
  <si>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</si>
  <si>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</si>
  <si>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</si>
  <si>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</si>
  <si>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</si>
  <si>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</si>
  <si>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</si>
  <si>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</si>
  <si>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</si>
  <si>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</si>
  <si>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</si>
  <si>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</si>
  <si>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</si>
  <si>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</si>
  <si>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</si>
  <si>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</si>
  <si>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</si>
  <si>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</si>
  <si>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</si>
  <si>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</si>
  <si>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</si>
  <si>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</si>
  <si>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</si>
  <si>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</si>
  <si>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</si>
  <si>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</si>
  <si>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</si>
  <si>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</si>
  <si>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</si>
  <si>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</si>
  <si>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</si>
  <si>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</si>
  <si>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</si>
  <si>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</si>
  <si>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</si>
  <si>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</si>
  <si>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</si>
  <si>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</si>
  <si>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</si>
  <si>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</si>
  <si>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</si>
  <si>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</si>
  <si>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</si>
  <si>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</si>
  <si>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</si>
  <si>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</si>
  <si>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</si>
  <si>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</si>
  <si>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</si>
  <si>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</si>
  <si>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</si>
  <si>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</si>
  <si>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</si>
  <si>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</si>
  <si>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</si>
  <si>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</si>
  <si>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</si>
  <si>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</si>
  <si>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</si>
  <si>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</si>
  <si>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</si>
  <si>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</si>
  <si>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</si>
  <si>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</si>
  <si>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</si>
  <si>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</si>
  <si>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</si>
  <si>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</si>
  <si>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</si>
  <si>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</si>
  <si>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</si>
  <si>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</si>
  <si>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</si>
  <si>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</si>
  <si>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</si>
  <si>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</si>
  <si>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</si>
  <si>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</si>
  <si>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</si>
  <si>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</si>
  <si>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</si>
  <si>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</si>
  <si>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</si>
  <si>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</si>
  <si>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</si>
  <si>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</si>
  <si>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</si>
  <si>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</si>
  <si>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</si>
  <si>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</si>
  <si>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</si>
  <si>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</si>
  <si>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</si>
  <si>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</si>
  <si>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</si>
  <si>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</si>
  <si>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</si>
  <si>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</si>
  <si>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</si>
  <si>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</si>
  <si>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</si>
  <si>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</si>
  <si>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</si>
  <si>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</si>
  <si>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</si>
  <si>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</si>
  <si>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</si>
  <si>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</si>
  <si>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</si>
  <si>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</si>
  <si>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</si>
  <si>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</si>
  <si>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</si>
  <si>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</si>
  <si>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</si>
  <si>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</si>
  <si>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</si>
  <si>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</si>
  <si>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</si>
  <si>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</si>
  <si>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</si>
  <si>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</si>
  <si>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</si>
  <si>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</si>
  <si>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</si>
  <si>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</si>
  <si>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</si>
  <si>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</si>
  <si>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</si>
  <si>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</si>
  <si>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</si>
  <si>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</si>
  <si>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</si>
  <si>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</si>
  <si>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</si>
  <si>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</si>
  <si>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</si>
  <si>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</si>
  <si>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</si>
  <si>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</si>
  <si>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</si>
  <si>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</si>
  <si>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</si>
  <si>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</si>
  <si>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</si>
  <si>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</si>
  <si>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</si>
  <si>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</si>
  <si>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</si>
  <si>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</si>
  <si>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</si>
  <si>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</si>
  <si>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</si>
  <si>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</si>
  <si>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</si>
  <si>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</si>
  <si>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</si>
  <si>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</si>
  <si>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</si>
  <si>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</si>
  <si>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</si>
  <si>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</si>
  <si>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</si>
  <si>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</si>
  <si>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</si>
  <si>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</si>
  <si>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</si>
  <si>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</si>
  <si>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</si>
  <si>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</si>
  <si>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</si>
  <si>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</si>
  <si>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</si>
  <si>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</si>
  <si>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</si>
  <si>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</si>
  <si>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</si>
  <si>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</si>
  <si>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</si>
  <si>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</si>
  <si>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</si>
  <si>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</si>
  <si>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</si>
  <si>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</si>
  <si>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</si>
  <si>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</si>
  <si>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</si>
  <si>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</si>
  <si>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</si>
  <si>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</si>
  <si>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</si>
  <si>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</si>
  <si>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</si>
  <si>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</si>
  <si>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</si>
  <si>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</si>
  <si>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</si>
  <si>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</si>
  <si>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</si>
  <si>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</si>
  <si>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</si>
  <si>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</si>
  <si>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</si>
  <si>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</si>
  <si>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</si>
  <si>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</si>
  <si>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</si>
  <si>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</si>
  <si>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</si>
  <si>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</si>
  <si>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</si>
  <si>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</si>
  <si>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</si>
  <si>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</si>
  <si>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</si>
  <si>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</si>
  <si>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</si>
  <si>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</si>
  <si>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</si>
  <si>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</si>
  <si>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</si>
  <si>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</si>
  <si>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</si>
  <si>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</si>
  <si>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</si>
  <si>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</si>
  <si>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</si>
  <si>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</si>
  <si>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</si>
  <si>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</si>
  <si>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</si>
  <si>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</si>
  <si>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</si>
  <si>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</si>
  <si>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</si>
  <si>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</si>
  <si>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</si>
  <si>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</si>
  <si>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</si>
  <si>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</si>
  <si>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</si>
  <si>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</si>
  <si>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</si>
  <si>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</si>
  <si>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</si>
  <si>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</si>
  <si>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</si>
  <si>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</si>
  <si>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</si>
  <si>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</si>
  <si>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</si>
  <si>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</si>
  <si>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</si>
  <si>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</si>
  <si>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</si>
  <si>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</si>
  <si>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</si>
  <si>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</si>
  <si>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</si>
  <si>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</si>
  <si>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</si>
  <si>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</si>
  <si>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</si>
  <si>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</si>
  <si>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</si>
  <si>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</si>
  <si>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</si>
  <si>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</si>
  <si>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</si>
  <si>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</si>
  <si>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</si>
  <si>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</si>
  <si>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</si>
  <si>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</si>
  <si>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</si>
  <si>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</si>
  <si>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</si>
  <si>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</si>
  <si>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</si>
  <si>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</si>
  <si>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</si>
  <si>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</si>
  <si>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</si>
  <si>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</si>
  <si>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</si>
  <si>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</si>
  <si>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</si>
  <si>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</si>
  <si>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</si>
  <si>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</si>
  <si>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</si>
  <si>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</si>
  <si>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</si>
  <si>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</si>
  <si>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</si>
  <si>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</si>
  <si>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</si>
  <si>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</si>
  <si>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</si>
  <si>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</si>
  <si>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</si>
  <si>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</si>
  <si>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</si>
  <si>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</si>
  <si>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</si>
  <si>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</si>
  <si>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</si>
  <si>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</si>
  <si>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</si>
  <si>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</si>
  <si>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</si>
  <si>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</si>
  <si>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</si>
  <si>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</si>
  <si>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</si>
  <si>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</si>
  <si>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</si>
  <si>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</si>
  <si>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</si>
  <si>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</si>
  <si>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</si>
  <si>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</si>
  <si>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</si>
  <si>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</si>
  <si>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</si>
  <si>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</si>
  <si>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</si>
  <si>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</si>
  <si>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</si>
  <si>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</si>
  <si>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</si>
  <si>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</si>
  <si>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</si>
  <si>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</si>
  <si>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</si>
  <si>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</si>
  <si>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</si>
  <si>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</si>
  <si>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</si>
  <si>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</si>
  <si>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</si>
  <si>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</si>
  <si>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</si>
  <si>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</si>
  <si>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</si>
  <si>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</si>
  <si>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</si>
  <si>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</si>
  <si>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</si>
  <si>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</si>
  <si>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</si>
  <si>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</si>
  <si>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</si>
  <si>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</si>
  <si>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</si>
  <si>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</si>
  <si>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</si>
  <si>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</si>
  <si>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</si>
  <si>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</si>
  <si>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</si>
  <si>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</si>
  <si>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</si>
  <si>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</si>
  <si>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</si>
  <si>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</si>
  <si>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</si>
  <si>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</si>
  <si>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</si>
  <si>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</si>
  <si>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</si>
  <si>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</si>
  <si>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</si>
  <si>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</si>
  <si>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</si>
  <si>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</si>
  <si>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</si>
  <si>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</si>
  <si>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</si>
  <si>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</si>
  <si>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</si>
  <si>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</si>
  <si>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</si>
  <si>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</si>
  <si>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</si>
  <si>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</si>
  <si>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</si>
  <si>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</si>
  <si>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</si>
  <si>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</si>
  <si>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</si>
  <si>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</si>
  <si>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</si>
  <si>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</si>
  <si>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</si>
  <si>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</si>
  <si>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</si>
  <si>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</si>
  <si>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</si>
  <si>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</si>
  <si>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</si>
  <si>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</si>
  <si>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</si>
  <si>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</si>
  <si>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</si>
  <si>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</si>
  <si>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</si>
  <si>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</si>
  <si>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</si>
  <si>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</si>
  <si>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</si>
  <si>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</si>
  <si>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</si>
  <si>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</si>
  <si>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</si>
  <si>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</si>
  <si>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</si>
  <si>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</si>
  <si>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</si>
  <si>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</si>
  <si>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</si>
  <si>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</si>
  <si>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</si>
  <si>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</si>
  <si>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</si>
  <si>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</si>
  <si>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</si>
  <si>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</si>
  <si>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</si>
  <si>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</si>
  <si>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</si>
  <si>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</si>
  <si>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</si>
  <si>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</si>
  <si>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</si>
  <si>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</si>
  <si>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</si>
  <si>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</si>
  <si>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</si>
  <si>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</si>
  <si>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</si>
  <si>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</si>
  <si>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</si>
  <si>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</si>
  <si>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</si>
  <si>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</si>
  <si>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</si>
  <si>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</si>
  <si>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</si>
  <si>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</si>
  <si>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</si>
  <si>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</si>
  <si>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</si>
  <si>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</si>
  <si>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</si>
  <si>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</si>
  <si>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</si>
  <si>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</si>
  <si>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</si>
  <si>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</si>
  <si>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</si>
  <si>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</si>
  <si>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</si>
  <si>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</si>
  <si>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</si>
  <si>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</si>
  <si>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</si>
  <si>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</si>
  <si>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</si>
  <si>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</si>
  <si>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</si>
  <si>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</si>
  <si>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</si>
  <si>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</si>
  <si>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</si>
  <si>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</si>
  <si>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</si>
  <si>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</si>
  <si>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</si>
  <si>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</si>
  <si>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</si>
  <si>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</si>
  <si>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</si>
  <si>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</si>
  <si>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</si>
  <si>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</si>
  <si>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</si>
  <si>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</si>
  <si>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</si>
  <si>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</si>
  <si>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</si>
  <si>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</si>
  <si>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</si>
  <si>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</si>
  <si>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</si>
  <si>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</si>
  <si>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</si>
  <si>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</si>
  <si>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</si>
  <si>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</si>
  <si>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</si>
  <si>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</si>
  <si>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</si>
  <si>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</si>
  <si>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</si>
  <si>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</si>
  <si>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</si>
  <si>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</si>
  <si>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</si>
  <si>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</si>
  <si>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</si>
  <si>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</si>
  <si>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</si>
  <si>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</si>
  <si>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</si>
  <si>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</si>
  <si>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</si>
  <si>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</si>
  <si>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</si>
  <si>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</si>
  <si>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</si>
  <si>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</si>
  <si>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</si>
  <si>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</si>
  <si>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</si>
  <si>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</si>
  <si>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</si>
  <si>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</si>
  <si>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</si>
  <si>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</si>
  <si>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</si>
  <si>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</si>
  <si>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</si>
  <si>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</si>
  <si>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</si>
  <si>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</si>
  <si>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</si>
  <si>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</si>
  <si>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</si>
  <si>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</si>
  <si>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</si>
  <si>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</si>
  <si>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</si>
  <si>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</si>
  <si>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</si>
  <si>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</si>
  <si>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</si>
  <si>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</si>
  <si>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</si>
  <si>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</si>
  <si>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</si>
  <si>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</si>
  <si>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</si>
  <si>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</si>
  <si>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</si>
  <si>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</si>
  <si>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</si>
  <si>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</si>
  <si>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</si>
  <si>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</si>
  <si>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</si>
  <si>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</si>
  <si>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</si>
  <si>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</si>
  <si>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</si>
  <si>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</si>
  <si>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</si>
  <si>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</si>
  <si>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</si>
  <si>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</si>
  <si>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</si>
  <si>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</si>
  <si>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</si>
  <si>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</si>
  <si>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</si>
  <si>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</si>
  <si>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</si>
  <si>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</si>
  <si>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</si>
  <si>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</si>
  <si>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</si>
  <si>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</si>
  <si>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</si>
  <si>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</si>
  <si>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</si>
  <si>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</si>
  <si>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</si>
  <si>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</si>
  <si>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</si>
  <si>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</si>
  <si>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</si>
  <si>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</si>
  <si>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</si>
  <si>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</si>
  <si>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</si>
  <si>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</si>
  <si>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</si>
  <si>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</si>
  <si>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</si>
  <si>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</si>
  <si>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</si>
  <si>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</si>
  <si>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</si>
  <si>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</si>
  <si>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</si>
  <si>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</si>
  <si>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</si>
  <si>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</si>
  <si>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</si>
  <si>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</si>
  <si>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</si>
  <si>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</si>
  <si>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</si>
  <si>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</si>
  <si>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</si>
  <si>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</si>
  <si>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</si>
  <si>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</si>
  <si>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</si>
  <si>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</si>
  <si>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</si>
  <si>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</si>
  <si>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</si>
  <si>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</si>
  <si>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</si>
  <si>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</si>
  <si>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</si>
  <si>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</si>
  <si>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</si>
  <si>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</si>
  <si>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</si>
  <si>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</si>
  <si>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</si>
  <si>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</si>
  <si>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</si>
  <si>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</si>
  <si>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</si>
  <si>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</si>
  <si>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</si>
  <si>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</si>
  <si>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</si>
  <si>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</si>
  <si>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</si>
  <si>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After HUB site restored SAK2912, connected still down team on the way to other HUB site // 10min</t>
  </si>
  <si>
    <t>PCM-20251115-00001878</t>
  </si>
  <si>
    <t>Critical</t>
  </si>
  <si>
    <t>ETA 60min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</si>
  <si>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</si>
  <si>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</si>
  <si>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</si>
  <si>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</si>
  <si>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</si>
  <si>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</si>
  <si>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</si>
  <si>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</si>
  <si>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</si>
  <si>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</si>
  <si>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</si>
  <si>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</si>
  <si>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</si>
  <si>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</si>
  <si>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</si>
  <si>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</si>
  <si>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</si>
  <si>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</si>
  <si>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</si>
  <si>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</si>
  <si>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</si>
  <si>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</si>
  <si>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</si>
  <si>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</si>
  <si>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</si>
  <si>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</si>
  <si>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</si>
  <si>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</si>
  <si>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</si>
  <si>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</si>
  <si>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</si>
  <si>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</si>
  <si>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</si>
  <si>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</si>
  <si>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</si>
  <si>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</si>
  <si>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</si>
  <si>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</si>
  <si>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</si>
  <si>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</si>
  <si>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</si>
  <si>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</si>
  <si>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</si>
  <si>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</si>
  <si>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</si>
  <si>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</si>
  <si>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</si>
  <si>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</si>
  <si>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</si>
  <si>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</si>
  <si>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</si>
  <si>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</si>
  <si>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</si>
  <si>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</si>
  <si>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</si>
  <si>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</si>
  <si>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</si>
  <si>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</si>
  <si>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</si>
  <si>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</si>
  <si>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</si>
  <si>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</si>
  <si>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</si>
  <si>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</si>
  <si>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</si>
  <si>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</si>
  <si>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</si>
  <si>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</si>
  <si>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</si>
  <si>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</si>
  <si>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</si>
  <si>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</si>
  <si>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</si>
  <si>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</si>
  <si>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</si>
  <si>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</si>
  <si>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</si>
  <si>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</si>
  <si>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</si>
  <si>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</si>
  <si>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</si>
  <si>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</si>
  <si>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</si>
  <si>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</si>
  <si>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</si>
  <si>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</si>
  <si>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PCM-20251115-00001344</t>
  </si>
  <si>
    <t>jed0581</t>
  </si>
  <si>
    <t xml:space="preserve"> site has access issue as located sultan palace and accessible during working hours and days. power issue, palace maintenance team working to fix issue</t>
  </si>
  <si>
    <t>PCM-20251115-00001785</t>
  </si>
  <si>
    <t xml:space="preserve">access issue as site  Located at seaport accessible during working hours and days </t>
  </si>
  <si>
    <t>no pcm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</si>
  <si>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</si>
  <si>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</si>
  <si>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</si>
  <si>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</si>
  <si>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</si>
  <si>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</si>
  <si>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</si>
  <si>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</si>
  <si>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TT-20251111-02035</t>
  </si>
  <si>
    <t>Access issue: Safa palace site and no access in weekend. team will check by tomorrow morning</t>
  </si>
  <si>
    <t xml:space="preserve">NO PCM </t>
  </si>
  <si>
    <t xml:space="preserve">Underground cable issue </t>
  </si>
  <si>
    <t>No power and no access to connect PG</t>
  </si>
  <si>
    <t>PCM-20251115-00001746</t>
  </si>
  <si>
    <t xml:space="preserve">EM team need 10 min </t>
  </si>
  <si>
    <t>PCM-20251115-00001819</t>
  </si>
  <si>
    <t>will check after MHL0123</t>
  </si>
  <si>
    <t>PCM-20251115-00001934</t>
  </si>
  <si>
    <t>WDS0967</t>
  </si>
  <si>
    <t xml:space="preserve">ETA 40 mins </t>
  </si>
  <si>
    <t>latis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</si>
</sst>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33" fillId="0" borderId="0" xfId="0" applyFont="1"/>
    <xf numFmtId="22" fontId="28" fillId="2" borderId="7" xfId="0" applyNumberFormat="1" applyFont="1" applyFill="1" applyBorder="1" applyAlignment="1">
      <alignment horizontal="center" vertical="center" wrapText="1"/>
    </xf>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 totalsRowShown="0" headerRowDxfId="174" dataDxfId="173" headerRowBorderDxfId="171" tableBorderDxfId="172" totalsRowBorderDxfId="170">
  <autoFilter ref="A1:L1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 totalsRowShown="0" headerRowDxfId="157" dataDxfId="156" headerRowBorderDxfId="154" tableBorderDxfId="155" totalsRowBorderDxfId="153">
  <autoFilter ref="A1:CJ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9" totalsRowShown="0" headerRowDxfId="48" dataDxfId="47" headerRowBorderDxfId="45" tableBorderDxfId="46" totalsRowBorderDxfId="44">
  <autoFilter ref="A1:L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1" totalsRowShown="0" headerRowDxfId="31" dataDxfId="30" headerRowBorderDxfId="28" tableBorderDxfId="29">
  <autoFilter ref="A1:L19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5" totalsRowShown="0" headerRowDxfId="15" dataDxfId="14" headerRowBorderDxfId="12" tableBorderDxfId="13">
  <autoFilter ref="A1:L1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0"/>
  <sheetViews>
    <sheetView workbookViewId="0">
      <selection activeCell="K6" sqref="K6"/>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313.71606319444254</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4</v>
      </c>
      <c r="D3" s="109" t="s">
        <v>21444</v>
      </c>
      <c r="E3" s="63" t="s">
        <v>39021</v>
      </c>
      <c r="F3" s="111"/>
      <c r="G3" s="112">
        <f t="shared" ref="G3:G10" ca="1" si="0">IFERROR(NOW()-F3,"")</f>
        <v>45976.664489120369</v>
      </c>
      <c r="H3" s="111">
        <v>45976.421377314815</v>
      </c>
      <c r="I3" s="109" t="str">
        <f>IFERROR(VLOOKUP(D3,DB!A:F,6,0),"")</f>
        <v>SCECO</v>
      </c>
      <c r="J3" s="109" t="str">
        <f>IFERROR(VLOOKUP(D3,DB!A:G,7,0),"")</f>
        <v>Vandalized</v>
      </c>
      <c r="K3" s="113" t="s">
        <v>39024</v>
      </c>
      <c r="L3" s="114" t="str">
        <f>IFERROR(VLOOKUP(D3,DB!A:I,9,0),"")</f>
        <v>Latis</v>
      </c>
    </row>
    <row r="4" spans="1:15" ht="15" customHeight="1">
      <c r="A4" s="108" t="s">
        <v>39025</v>
      </c>
      <c r="B4" s="109" t="str">
        <f>IFERROR(VLOOKUP(D4,DB!A:K,11,0),"")</f>
        <v>R1</v>
      </c>
      <c r="C4" s="109">
        <v>4</v>
      </c>
      <c r="D4" s="109" t="s">
        <v>13874</v>
      </c>
      <c r="E4" s="110" t="s">
        <v>39026</v>
      </c>
      <c r="F4" s="111">
        <v>45976.615057870367</v>
      </c>
      <c r="G4" s="112">
        <f t="shared" ca="1" si="0"/>
        <v>4.9431250001362059E-2</v>
      </c>
      <c r="H4" s="111">
        <v>45976.608738425923</v>
      </c>
      <c r="I4" s="109" t="str">
        <f>IFERROR(VLOOKUP(D4,DB!A:F,6,0),"")</f>
        <v>SCECO</v>
      </c>
      <c r="J4" s="109" t="str">
        <f>IFERROR(VLOOKUP(D4,DB!A:G,7,0),"")</f>
        <v>Vandalized</v>
      </c>
      <c r="K4" s="113" t="s">
        <v>39027</v>
      </c>
      <c r="L4" s="114" t="str">
        <f>IFERROR(VLOOKUP(D4,DB!A:I,9,0),"")</f>
        <v>Latis</v>
      </c>
    </row>
    <row r="5" spans="1:15" ht="15" customHeight="1">
      <c r="A5" s="108"/>
      <c r="B5" s="109" t="str">
        <f>IFERROR(VLOOKUP(D5,DB!A:K,11,0),"")</f>
        <v/>
      </c>
      <c r="C5" s="109"/>
      <c r="D5" s="109"/>
      <c r="E5" s="110"/>
      <c r="F5" s="111"/>
      <c r="G5" s="112">
        <f t="shared" ca="1" si="0"/>
        <v>45976.664489120369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45976.664489120369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45976.664489120369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45976.664489120369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45976.664489120369</v>
      </c>
      <c r="H9" s="111"/>
      <c r="I9" s="109" t="str">
        <f>IFERROR(VLOOKUP(D9,DB!A:F,6,0),"")</f>
        <v/>
      </c>
      <c r="J9" s="109" t="str">
        <f>IFERROR(VLOOKUP(D9,DB!A:G,7,0),"")</f>
        <v/>
      </c>
      <c r="K9" s="113"/>
      <c r="L9" s="114" t="str">
        <f>IFERROR(VLOOKUP(D9,DB!A:I,9,0),"")</f>
        <v/>
      </c>
    </row>
    <row r="10" spans="1:15" ht="15" customHeight="1">
      <c r="A10" s="117"/>
      <c r="B10" s="118" t="str">
        <f>IFERROR(VLOOKUP(D10,DB!A:K,11,0),"")</f>
        <v/>
      </c>
      <c r="C10" s="118"/>
      <c r="D10" s="118"/>
      <c r="E10" s="119"/>
      <c r="F10" s="120"/>
      <c r="G10" s="121">
        <f t="shared" ca="1" si="0"/>
        <v>45976.664489120369</v>
      </c>
      <c r="H10" s="120"/>
      <c r="I10" s="118" t="str">
        <f>IFERROR(VLOOKUP(D10,DB!A:F,6,0),"")</f>
        <v/>
      </c>
      <c r="J10" s="118" t="str">
        <f>IFERROR(VLOOKUP(D10,DB!A:G,7,0),"")</f>
        <v/>
      </c>
      <c r="K10" s="122"/>
      <c r="L10" s="123" t="str">
        <f>IFERROR(VLOOKUP(D10,DB!A:I,9,0),"")</f>
        <v/>
      </c>
    </row>
    <row r="11" spans="1:15" ht="15" customHeight="1">
      <c r="A11" s="150"/>
      <c r="B11" s="151" t="str">
        <f>IFERROR(VLOOKUP(D11,DB!A:K,11,0),"")</f>
        <v/>
      </c>
      <c r="C11" s="151"/>
      <c r="D11" s="151"/>
      <c r="E11" s="152"/>
      <c r="F11" s="149"/>
      <c r="G11" s="153">
        <f ca="1">IFERROR(NOW()-F11,"")</f>
        <v>45976.664489120369</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45976.664489120369</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45976.664489120369</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45976.664489120369</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45976.664489120369</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45976.664489120369</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45976.664489120369</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45976.664489120369</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45976.664489120369</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45976.664489120369</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45976.664489120369</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45976.664489120369</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45976.664489120369</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45976.664489120369</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45976.664489120369</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45976.664489120369</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45976.664489120369</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45976.664489120369</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45976.664489120369</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45976.664489120369</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45976.664489120369</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45976.664489120369</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45976.664489120369</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45976.664489120369</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45976.664489120369</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45976.664489120369</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45976.664489120369</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45976.664489120369</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45976.664489120369</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45976.664489120369</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45976.664489120369</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45976.664489120369</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45976.664489120369</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45976.664489120369</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45976.664489120369</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45976.664489120369</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45976.664489120369</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45976.664489120369</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45976.664489120369</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45976.664489120369</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45976.664489120369</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45976.664489120369</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45976.664489120369</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45976.664489120369</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45976.664489120369</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45976.664489120369</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45976.664489120369</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45976.664489120369</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45976.664489120369</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45976.664489120369</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45976.664489120369</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45976.664489120369</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45976.664489120369</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45976.664489120369</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45976.664489120369</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45976.664489120369</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45976.664489120369</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45976.664489120369</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45976.664489120369</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45976.664489120369</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45976.664489120369</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45976.664489120369</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45976.664489120369</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45976.664489120369</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45976.664489120369</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45976.664489120369</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45976.664489120369</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45976.664489120369</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45976.664489120369</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45976.664489120369</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45976.664489120369</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45976.664489120369</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45976.664489120369</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45976.664489120369</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45976.664489120369</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45976.664489120369</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45976.664489120369</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45976.664489120369</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45976.664489120369</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45976.664489120369</v>
      </c>
      <c r="H90" s="149"/>
      <c r="I90" s="151" t="str">
        <f>IFERROR(VLOOKUP(D90,DB!A:F,6,0),"")</f>
        <v/>
      </c>
      <c r="J90" s="151" t="str">
        <f>IFERROR(VLOOKUP(D90,DB!A:G,7,0),"")</f>
        <v/>
      </c>
      <c r="K90" s="154"/>
      <c r="L90" s="155" t="str">
        <f>IFERROR(VLOOKUP(D90,DB!A:I,9,0),"")</f>
        <v/>
      </c>
    </row>
  </sheetData>
  <customSheetViews>
    <customSheetView guid="{F6042A99-DD27-4453-835D-0834D95730CC}" filter="1" showAutoFilter="1">
      <pageMargins left="0" right="0" top="0" bottom="0" header="0" footer="0"/>
      <autoFilter ref="B1:M1" xr:uid="{D5C1BFBF-D4DE-48A8-AC68-7E2F6B420EA5}"/>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68" customFormat="1" ht="31.5" customHeight="1">
      <c r="A2" s="61" t="s">
        <v>39104</v>
      </c>
      <c r="B2" s="61" t="s">
        <v>27</v>
      </c>
      <c r="C2" s="61">
        <v>1</v>
      </c>
      <c r="D2" s="61" t="s">
        <v>19542</v>
      </c>
      <c r="E2" s="85" t="s">
        <v>39026</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151.66465115740721</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56">
        <v>45976.436342592591</v>
      </c>
      <c r="G4" s="105">
        <f ca="1">IFERROR(NOW()-F4,"-")</f>
        <v>0.22814652777742594</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45976.664489120369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45976.664489120369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45976.664489120369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45976.664489120369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45976.664489120369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45976.664489120369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45976.664489120369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45976.664489120369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45976.664489120369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45976.664489120369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45976.664489120369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45976.664489120369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45976.664489120369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45976.664489120369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45976.664489120369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45976.664489120369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45976.664489120369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45976.664489120369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45976.664489120369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45976.664489120369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45976.664489120369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45976.664489120369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45976.664489120369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45976.664489120369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27"/>
      <c r="B29" s="128" t="str">
        <f>IFERROR(VLOOKUP(D29,DB!A:K,11,0),"")</f>
        <v/>
      </c>
      <c r="C29" s="128"/>
      <c r="D29" s="128"/>
      <c r="E29" s="129"/>
      <c r="F29" s="130"/>
      <c r="G29" s="131">
        <f ca="1">IFERROR(NOW()-F29,"-")</f>
        <v>45976.664489120369</v>
      </c>
      <c r="H29" s="130"/>
      <c r="I29" s="128" t="str">
        <f>IFERROR(VLOOKUP(D29,DB!A:F,6,0),"")</f>
        <v/>
      </c>
      <c r="J29" s="128" t="str">
        <f>IFERROR(VLOOKUP(D29,DB!A:G,7,0),"")</f>
        <v/>
      </c>
      <c r="K29" s="132"/>
      <c r="L29" s="128" t="str">
        <f>IFERROR(VLOOKUP(D29,DB!A:I,9,0),"")</f>
        <v/>
      </c>
      <c r="M29" s="128"/>
      <c r="N29" s="128"/>
      <c r="O29" s="128"/>
      <c r="P29" s="128"/>
      <c r="Q29" s="128"/>
      <c r="R29" s="128"/>
      <c r="S29" s="128"/>
      <c r="T29" s="128"/>
      <c r="U29" s="128"/>
      <c r="V29" s="128"/>
      <c r="W29" s="128"/>
      <c r="X29" s="128"/>
      <c r="Y29" s="128"/>
      <c r="Z29" s="128"/>
      <c r="AA29" s="128"/>
      <c r="AB29" s="128"/>
      <c r="AC29" s="128"/>
      <c r="AD29" s="128"/>
      <c r="AE29" s="128"/>
      <c r="AF29" s="128"/>
      <c r="AG29" s="128"/>
      <c r="AH29" s="128"/>
      <c r="AI29" s="128"/>
      <c r="AJ29" s="128"/>
      <c r="AK29" s="128"/>
      <c r="AL29" s="128"/>
      <c r="AM29" s="128"/>
      <c r="AN29" s="128"/>
      <c r="AO29" s="128"/>
      <c r="AP29" s="128"/>
      <c r="AQ29" s="128"/>
      <c r="AR29" s="128"/>
      <c r="AS29" s="128"/>
      <c r="AT29" s="128"/>
      <c r="AU29" s="128"/>
      <c r="AV29" s="128"/>
      <c r="AW29" s="128"/>
      <c r="AX29" s="128"/>
      <c r="AY29" s="128"/>
      <c r="AZ29" s="128"/>
      <c r="BA29" s="128"/>
      <c r="BB29" s="128"/>
      <c r="BC29" s="128"/>
      <c r="BD29" s="128"/>
      <c r="BE29" s="128"/>
      <c r="BF29" s="128"/>
      <c r="BG29" s="128"/>
      <c r="BH29" s="128"/>
      <c r="BI29" s="128"/>
      <c r="BJ29" s="128"/>
      <c r="BK29" s="128"/>
      <c r="BL29" s="128"/>
      <c r="BM29" s="128"/>
      <c r="BN29" s="128"/>
      <c r="BO29" s="128"/>
      <c r="BP29" s="128"/>
      <c r="BQ29" s="128"/>
      <c r="BR29" s="128"/>
      <c r="BS29" s="128"/>
      <c r="BT29" s="128"/>
      <c r="BU29" s="128"/>
      <c r="BV29" s="128"/>
      <c r="BW29" s="128"/>
      <c r="BX29" s="128"/>
      <c r="BY29" s="128"/>
      <c r="BZ29" s="128"/>
      <c r="CA29" s="128"/>
      <c r="CB29" s="128"/>
      <c r="CC29" s="128"/>
      <c r="CD29" s="128"/>
      <c r="CE29" s="128"/>
      <c r="CF29" s="128"/>
      <c r="CG29" s="128"/>
      <c r="CH29" s="128"/>
      <c r="CI29" s="128"/>
      <c r="CJ29" s="133"/>
    </row>
  </sheetData>
  <dataValidations count="2">
    <dataValidation allowBlank="1" showInputMessage="1" showErrorMessage="1" sqref="E1" xr:uid="{4D935161-CDD3-4592-B877-3FB59C99E142}"/>
    <dataValidation type="list" allowBlank="1" showInputMessage="1" showErrorMessage="1" sqref="E3:E2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45976.664489120369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45976.664489120369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45976.664489120369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45976.664489120369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45976.664489120369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45976.664489120369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45976.664489120369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45976.664489120369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45976.664489120369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45976.664489120369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45976.664489120369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45976.664489120369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45976.664489120369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45976.664489120369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45976.664489120369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45976.664489120369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45976.664489120369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45976.664489120369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45976.664489120369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45976.664489120369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45976.664489120369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45976.664489120369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45976.664489120369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45976.664489120369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45976.664489120369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45976.664489120369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45976.664489120369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45976.664489120369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45976.664489120369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45976.664489120369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45976.664489120369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45976.664489120369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45976.664489120369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45976.664489120369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45976.664489120369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45976.664489120369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45976.664489120369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45976.664489120369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45976.664489120369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45976.664489120369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45976.664489120369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45976.664489120369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45976.664489120369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45976.664489120369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45976.664489120369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45976.664489120369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45976.664489120369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45976.664489120369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45976.664489120369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45976.664489120369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45976.664489120369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45976.664489120369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45976.664489120369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45976.664489120369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45976.664489120369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45976.664489120369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45976.664489120369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45976.664489120369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45976.664489120369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45976.664489120369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45976.664489120369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45976.664489120369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45976.664489120369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45976.664489120369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45976.664489120369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45976.664489120369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45976.664489120369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45976.664489120369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45976.664489120369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45976.664489120369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45976.664489120369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45976.664489120369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45976.664489120369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45976.664489120369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45976.664489120369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45976.664489120369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45976.664489120369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45976.664489120369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45976.664489120369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45976.664489120369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45976.664489120369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45976.664489120369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45976.664489120369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45976.664489120369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45976.664489120369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45976.664489120369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45976.664489120369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45976.664489120369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45976.664489120369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45976.664489120369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45976.664489120369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45976.664489120369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45976.664489120369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45976.664489120369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45976.664489120369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45976.664489120369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45976.664489120369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45976.664489120369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45976.664489120369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45976.664489120369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45976.664489120369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45976.664489120369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45976.664489120369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45976.664489120369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45976.664489120369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45976.664489120369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45976.664489120369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45976.664489120369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45976.664489120369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45976.664489120369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45976.664489120369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45976.664489120369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45976.664489120369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45976.664489120369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45976.664489120369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45976.664489120369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45976.664489120369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45976.664489120369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45976.664489120369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45976.664489120369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45976.664489120369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45976.664489120369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45976.664489120369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45976.664489120369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45976.664489120369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45976.664489120369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45976.664489120369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45976.664489120369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45976.664489120369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45976.664489120369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45976.664489120369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45976.664489120369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45976.664489120369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45976.664489120369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45976.664489120369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45976.664489120369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45976.664489120369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45976.664489120369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45976.664489120369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45976.664489120369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45976.664489120369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45976.664489120369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45976.664489120369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45976.664489120369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45976.664489120369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45976.664489120369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45976.664489120369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45976.664489120369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45976.664489120369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45976.664489120369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45976.664489120369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45976.664489120369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45976.664489120369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45976.664489120369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45976.664489120369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45976.664489120369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45976.664489120369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45976.664489120369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45976.664489120369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45976.664489120369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45976.664489120369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45976.664489120369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45976.664489120369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45976.664489120369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45976.664489120369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45976.664489120369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45976.664489120369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45976.664489120369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45976.664489120369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45976.664489120369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45976.664489120369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45976.664489120369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45976.664489120369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45976.664489120369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45976.664489120369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45976.664489120369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45976.664489120369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45976.664489120369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45976.664489120369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45976.664489120369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45976.664489120369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45976.664489120369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45976.664489120369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45976.664489120369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45976.664489120369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45976.664489120369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45976.664489120369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45976.664489120369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45976.664489120369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45976.664489120369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45976.664489120369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45976.664489120369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45976.664489120369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45976.664489120369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45976.664489120369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45976.664489120369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45976.664489120369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45976.664489120369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45976.664489120369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45976.664489120369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45976.664489120369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45976.664489120369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45976.664489120369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45976.664489120369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45976.664489120369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45976.664489120369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45976.664489120369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45976.664489120369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45976.664489120369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45976.664489120369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45976.664489120369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45976.664489120369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45976.664489120369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45976.664489120369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45976.664489120369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45976.664489120369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45976.664489120369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45976.664489120369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45976.664489120369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45976.664489120369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45976.664489120369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45976.664489120369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45976.664489120369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45976.664489120369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45976.664489120369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45976.664489120369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45976.664489120369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45976.664489120369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45976.664489120369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45976.664489120369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45976.664489120369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45976.664489120369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45976.664489120369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45976.664489120369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45976.664489120369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45976.664489120369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45976.664489120369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45976.664489120369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45976.664489120369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45976.664489120369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45976.664489120369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45976.664489120369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45976.664489120369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45976.664489120369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45976.664489120369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45976.664489120369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45976.664489120369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45976.664489120369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45976.664489120369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45976.664489120369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45976.664489120369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45976.664489120369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45976.664489120369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45976.664489120369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45976.664489120369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45976.664489120369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45976.664489120369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45976.664489120369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45976.664489120369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45976.664489120369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45976.664489120369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45976.664489120369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45976.664489120369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45976.664489120369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45976.664489120369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45976.664489120369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45976.664489120369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45976.664489120369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45976.664489120369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45976.664489120369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45976.664489120369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45976.664489120369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45976.664489120369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45976.664489120369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45976.664489120369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45976.664489120369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45976.664489120369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45976.664489120369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45976.664489120369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45976.664489120369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45976.664489120369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45976.664489120369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45976.664489120369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45976.664489120369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45976.664489120369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45976.664489120369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45976.664489120369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45976.664489120369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45976.664489120369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45976.664489120369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45976.664489120369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45976.664489120369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45976.664489120369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45976.664489120369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45976.664489120369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45976.664489120369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45976.664489120369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45976.664489120369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45976.664489120369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45976.664489120369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45976.664489120369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45976.664489120369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45976.664489120369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45976.664489120369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45976.664489120369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45976.664489120369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45976.664489120369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45976.664489120369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45976.664489120369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45976.664489120369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45976.664489120369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45976.664489120369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45976.664489120369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45976.664489120369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45976.664489120369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45976.664489120369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45976.664489120369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45976.664489120369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45976.664489120369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45976.664489120369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45976.664489120369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45976.664489120369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45976.664489120369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45976.664489120369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45976.664489120369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45976.664489120369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45976.664489120369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45976.664489120369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45976.664489120369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45976.664489120369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45976.664489120369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45976.664489120369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45976.664489120369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45976.664489120369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45976.664489120369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45976.664489120369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45976.664489120369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45976.664489120369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45976.664489120369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45976.664489120369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45976.664489120369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45976.664489120369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45976.664489120369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45976.664489120369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45976.664489120369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45976.664489120369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45976.664489120369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45976.664489120369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45976.664489120369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45976.664489120369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45976.664489120369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45976.664489120369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45976.664489120369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45976.664489120369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45976.664489120369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45976.664489120369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45976.664489120369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45976.664489120369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45976.664489120369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45976.664489120369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45976.664489120369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45976.664489120369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45976.664489120369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45976.664489120369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45976.664489120369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45976.664489120369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45976.664489120369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45976.664489120369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45976.664489120369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45976.664489120369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45976.664489120369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45976.664489120369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45976.664489120369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45976.664489120369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45976.664489120369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45976.664489120369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45976.664489120369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45976.664489120369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45976.664489120369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45976.664489120369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45976.664489120369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45976.664489120369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45976.664489120369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45976.664489120369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45976.664489120369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45976.664489120369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45976.664489120369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45976.664489120369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45976.664489120369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45976.664489120369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45976.664489120369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45976.664489120369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45976.664489120369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45976.664489120369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45976.664489120369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45976.664489120369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45976.664489120369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45976.664489120369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45976.664489120369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45976.664489120369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45976.664489120369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45976.664489120369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45976.664489120369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45976.664489120369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45976.664489120369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45976.664489120369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45976.664489120369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45976.664489120369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45976.664489120369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45976.664489120369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45976.664489120369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45976.664489120369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45976.664489120369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45976.664489120369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45976.664489120369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45976.664489120369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45976.664489120369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45976.664489120369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45976.664489120369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45976.664489120369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45976.664489120369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45976.664489120369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45976.664489120369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45976.664489120369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45976.664489120369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45976.664489120369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45976.664489120369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45976.664489120369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45976.664489120369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45976.664489120369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45976.664489120369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45976.664489120369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45976.664489120369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45976.664489120369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45976.664489120369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45976.664489120369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45976.664489120369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45976.664489120369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45976.664489120369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45976.664489120369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45976.664489120369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45976.664489120369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45976.664489120369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45976.664489120369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45976.664489120369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45976.664489120369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45976.664489120369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45976.664489120369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45976.664489120369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45976.664489120369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45976.664489120369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45976.664489120369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45976.664489120369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45976.664489120369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45976.664489120369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45976.664489120369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45976.664489120369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45976.664489120369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45976.664489120369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45976.664489120369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45976.664489120369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45976.664489120369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45976.664489120369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45976.664489120369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45976.664489120369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45976.664489120369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45976.664489120369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45976.664489120369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45976.664489120369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45976.664489120369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45976.664489120369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45976.664489120369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45976.664489120369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45976.664489120369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45976.664489120369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45976.664489120369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45976.664489120369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45976.664489120369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45976.664489120369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45976.664489120369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45976.664489120369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45976.664489120369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45976.664489120369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45976.664489120369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45976.664489120369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45976.664489120369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45976.664489120369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45976.664489120369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45976.664489120369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45976.664489120369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45976.664489120369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45976.664489120369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45976.664489120369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45976.664489120369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45976.664489120369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45976.664489120369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45976.664489120369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45976.664489120369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45976.664489120369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45976.664489120369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45976.664489120369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45976.664489120369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45976.664489120369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45976.664489120369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45976.664489120369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45976.664489120369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45976.664489120369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45976.664489120369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45976.664489120369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45976.664489120369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45976.664489120369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45976.664489120369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45976.664489120369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45976.664489120369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45976.664489120369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45976.664489120369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45976.664489120369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45976.664489120369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45976.664489120369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45976.664489120369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45976.664489120369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45976.664489120369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45976.664489120369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45976.664489120369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45976.664489120369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45976.664489120369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45976.664489120369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45976.664489120369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45976.664489120369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45976.664489120369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45976.664489120369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45976.664489120369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45976.664489120369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45976.664489120369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45976.664489120369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45976.664489120369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45976.664489120369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45976.664489120369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45976.664489120369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45976.664489120369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45976.664489120369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45976.664489120369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45976.664489120369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45976.664489120369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45976.664489120369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45976.664489120369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45976.664489120369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45976.664489120369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45976.664489120369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45976.664489120369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45976.664489120369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45976.664489120369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45976.664489120369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45976.664489120369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45976.664489120369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45976.664489120369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45976.664489120369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45976.664489120369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45976.664489120369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45976.664489120369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45976.664489120369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45976.664489120369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45976.664489120369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45976.664489120369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45976.664489120369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45976.664489120369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45976.664489120369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45976.664489120369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45976.664489120369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45976.664489120369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45976.664489120369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45976.664489120369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45976.664489120369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45976.664489120369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45976.664489120369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45976.664489120369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45976.664489120369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45976.664489120369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45976.664489120369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45976.664489120369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45976.664489120369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45976.664489120369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45976.664489120369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45976.664489120369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45976.664489120369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45976.664489120369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45976.664489120369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45976.664489120369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45976.664489120369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45976.664489120369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45976.664489120369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45976.664489120369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45976.664489120369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45976.664489120369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45976.664489120369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45976.664489120369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45976.664489120369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45976.664489120369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45976.664489120369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45976.664489120369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45976.664489120369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45976.664489120369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45976.664489120369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45976.664489120369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45976.664489120369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45976.664489120369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45976.664489120369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45976.664489120369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45976.664489120369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45976.664489120369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45976.664489120369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45976.664489120369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45976.664489120369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45976.664489120369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45976.664489120369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45976.664489120369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45976.664489120369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45976.664489120369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45976.664489120369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45976.664489120369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45976.664489120369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45976.664489120369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45976.664489120369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45976.664489120369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45976.664489120369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45976.664489120369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45976.664489120369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45976.664489120369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45976.664489120369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45976.664489120369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45976.664489120369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45976.664489120369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45976.664489120369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45976.664489120369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45976.664489120369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45976.664489120369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45976.664489120369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45976.664489120369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45976.664489120369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45976.664489120369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45976.664489120369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45976.664489120369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45976.664489120369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45976.664489120369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45976.664489120369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45976.664489120369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45976.664489120369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45976.664489120369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45976.664489120369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45976.664489120369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45976.664489120369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45976.664489120369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45976.664489120369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45976.664489120369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45976.664489120369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45976.664489120369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45976.664489120369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45976.664489120369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45976.664489120369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45976.664489120369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45976.664489120369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45976.664489120369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45976.664489120369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45976.664489120369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45976.664489120369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45976.664489120369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45976.664489120369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45976.664489120369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45976.664489120369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45976.664489120369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45976.664489120369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45976.664489120369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45976.664489120369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45976.664489120369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45976.664489120369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45976.664489120369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45976.664489120369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45976.664489120369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45976.664489120369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45976.664489120369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45976.664489120369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45976.664489120369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45976.664489120369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45976.664489120369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45976.664489120369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45976.664489120369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45976.664489120369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45976.664489120369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45976.664489120369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45976.664489120369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45976.664489120369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45976.664489120369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45976.664489120369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45976.664489120369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45976.664489120369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45976.664489120369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45976.664489120369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45976.664489120369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45976.664489120369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45976.664489120369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45976.664489120369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45976.664489120369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45976.664489120369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45976.664489120369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45976.664489120369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45976.664489120369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45976.664489120369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45976.664489120369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45976.664489120369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45976.664489120369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45976.664489120369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45976.664489120369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45976.664489120369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45976.664489120369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45976.664489120369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45976.664489120369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45976.664489120369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45976.664489120369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45976.664489120369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45976.664489120369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45976.664489120369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45976.664489120369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45976.664489120369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45976.664489120369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45976.664489120369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45976.664489120369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45976.664489120369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45976.664489120369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45976.664489120369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45976.664489120369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45976.664489120369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45976.664489120369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45976.664489120369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45976.664489120369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45976.664489120369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45976.664489120369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45976.664489120369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45976.664489120369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45976.664489120369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45976.664489120369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45976.664489120369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45976.664489120369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45976.664489120369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45976.664489120369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45976.664489120369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45976.664489120369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45976.664489120369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45976.664489120369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45976.664489120369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45976.664489120369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45976.664489120369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45976.664489120369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45976.664489120369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45976.664489120369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45976.664489120369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45976.664489120369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45976.664489120369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45976.664489120369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45976.664489120369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45976.664489120369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45976.664489120369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45976.664489120369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45976.664489120369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45976.664489120369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45976.664489120369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45976.664489120369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45976.664489120369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45976.664489120369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45976.664489120369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45976.664489120369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45976.664489120369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45976.664489120369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45976.664489120369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45976.664489120369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45976.664489120369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45976.664489120369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45976.664489120369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45976.664489120369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45976.664489120369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45976.664489120369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45976.664489120369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45976.664489120369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45976.664489120369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45976.664489120369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45976.664489120369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45976.664489120369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45976.664489120369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45976.664489120369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45976.664489120369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45976.664489120369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45976.664489120369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45976.664489120369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45976.664489120369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45976.664489120369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45976.664489120369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45976.664489120369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45976.664489120369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45976.664489120369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45976.664489120369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45976.664489120369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45976.664489120369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45976.664489120369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45976.664489120369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45976.664489120369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45976.664489120369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45976.664489120369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45976.664489120369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45976.664489120369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45976.664489120369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45976.664489120369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45976.664489120369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45976.664489120369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45976.664489120369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45976.664489120369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45976.664489120369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45976.664489120369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45976.664489120369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45976.664489120369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45976.664489120369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45976.664489120369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45976.664489120369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45976.664489120369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45976.664489120369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45976.664489120369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45976.664489120369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45976.664489120369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45976.664489120369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45976.664489120369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45976.664489120369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45976.664489120369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45976.664489120369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45976.664489120369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45976.664489120369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45976.664489120369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45976.664489120369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45976.664489120369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45976.664489120369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45976.664489120369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45976.664489120369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45976.664489120369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45976.664489120369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45976.664489120369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45976.664489120369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45976.664489120369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45976.664489120369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45976.664489120369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45976.664489120369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45976.664489120369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45976.664489120369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45976.664489120369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45976.664489120369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45976.664489120369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45976.664489120369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45976.664489120369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45976.664489120369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45976.664489120369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45976.664489120369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45976.664489120369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45976.664489120369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45976.664489120369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45976.664489120369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45976.664489120369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45976.664489120369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45976.664489120369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45976.664489120369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45976.664489120369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45976.664489120369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45976.664489120369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45976.664489120369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45976.664489120369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45976.664489120369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45976.664489120369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45976.664489120369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45976.664489120369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45976.664489120369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45976.664489120369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45976.664489120369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45976.664489120369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45976.664489120369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45976.664489120369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45976.664489120369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45976.664489120369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45976.664489120369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45976.664489120369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45976.664489120369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45976.664489120369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45976.664489120369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45976.664489120369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45976.664489120369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45976.664489120369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45976.664489120369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45976.664489120369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45976.664489120369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45976.664489120369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45976.664489120369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45976.664489120369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45976.664489120369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45976.664489120369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45976.664489120369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45976.664489120369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45976.664489120369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45976.664489120369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45976.664489120369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45976.664489120369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45976.664489120369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45976.664489120369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45976.664489120369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45976.664489120369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45976.664489120369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45976.664489120369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45976.664489120369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45976.664489120369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45976.664489120369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45976.664489120369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45976.664489120369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45976.664489120369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45976.664489120369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45976.664489120369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45976.664489120369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45976.664489120369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45976.664489120369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45976.664489120369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45976.664489120369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45976.664489120369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45976.664489120369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45976.664489120369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45976.664489120369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45976.664489120369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45976.664489120369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45976.664489120369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45976.664489120369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45976.664489120369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45976.664489120369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45976.664489120369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45976.664489120369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45976.664489120369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45976.664489120369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45976.664489120369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45976.664489120369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45976.664489120369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45976.664489120369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45976.664489120369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45976.664489120369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45976.664489120369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45976.664489120369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45976.664489120369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45976.664489120369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45976.664489120369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45976.664489120369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45976.664489120369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45976.664489120369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45976.664489120369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45976.664489120369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45976.664489120369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45976.664489120369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45976.664489120369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45976.664489120369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45976.664489120369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45976.664489120369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45976.664489120369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45976.664489120369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45976.664489120369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45976.664489120369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45976.664489120369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45976.664489120369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45976.664489120369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45976.664489120369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45976.664489120369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45976.664489120369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45976.664489120369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45976.664489120369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45976.664489120369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45976.664489120369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45976.664489120369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45976.664489120369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45976.664489120369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45976.664489120369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45976.664489120369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45976.664489120369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45976.664489120369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45976.664489120369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45976.664489120369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45976.664489120369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45976.664489120369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45976.664489120369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45976.664489120369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45976.664489120369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45976.664489120369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45976.664489120369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45976.664489120369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45976.664489120369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45976.664489120369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45976.664489120369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45976.664489120369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45976.664489120369</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9"/>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273.18377152777248</v>
      </c>
      <c r="H2" s="96">
        <v>45703.474768518521</v>
      </c>
      <c r="I2" s="96" t="str">
        <f>IFERROR(VLOOKUP(D2,DB!A:F,6,0),"")</f>
        <v>SCECO</v>
      </c>
      <c r="J2" s="96" t="str">
        <f>IFERROR(VLOOKUP(D2,DB!A:G,7,0),"")</f>
        <v>Dead</v>
      </c>
      <c r="K2" s="98" t="s">
        <v>39113</v>
      </c>
      <c r="L2" s="92" t="str">
        <f>IFERROR(VLOOKUP(D2,DB!A:I,9,0),"")</f>
        <v>Latis</v>
      </c>
    </row>
    <row r="3" spans="1:16" ht="28.5" customHeight="1">
      <c r="A3" s="135" t="s">
        <v>39114</v>
      </c>
      <c r="B3" s="135" t="str">
        <f>IFERROR(VLOOKUP(D3,DB!A:K,11,0),"")</f>
        <v>R4</v>
      </c>
      <c r="C3" s="94">
        <v>2</v>
      </c>
      <c r="D3" s="92" t="s">
        <v>39115</v>
      </c>
      <c r="E3" s="95" t="s">
        <v>39021</v>
      </c>
      <c r="F3" s="96">
        <v>45976.452013888891</v>
      </c>
      <c r="G3" s="97">
        <f ca="1">IFERROR(NOW()-F3,"")</f>
        <v>0.21247523147758329</v>
      </c>
      <c r="H3" s="96">
        <v>45976.444687499999</v>
      </c>
      <c r="I3" s="135" t="str">
        <f>IFERROR(VLOOKUP(D3,DB!A:F,6,0),"")</f>
        <v>SCECO</v>
      </c>
      <c r="J3" s="135" t="str">
        <f>IFERROR(VLOOKUP(D3,DB!A:G,7,0),"")</f>
        <v>Dead</v>
      </c>
      <c r="K3" s="98" t="s">
        <v>39116</v>
      </c>
      <c r="L3" s="92" t="str">
        <f>IFERROR(VLOOKUP(D3,DB!A:I,9,0),"")</f>
        <v>Latis</v>
      </c>
    </row>
    <row r="4" spans="1:16" ht="15" customHeight="1">
      <c r="A4" s="135" t="s">
        <v>39117</v>
      </c>
      <c r="B4" s="135" t="str">
        <f>IFERROR(VLOOKUP(D4,DB!A:K,11,0),"")</f>
        <v>R4</v>
      </c>
      <c r="C4" s="94">
        <v>1</v>
      </c>
      <c r="D4" s="92" t="s">
        <v>34317</v>
      </c>
      <c r="E4" s="95" t="s">
        <v>39021</v>
      </c>
      <c r="F4" s="96">
        <v>45976.589108796295</v>
      </c>
      <c r="G4" s="97">
        <f ca="1">IFERROR(NOW()-F4,"")</f>
        <v>7.538032407319406E-2</v>
      </c>
      <c r="H4" s="96">
        <v>45976.583136574074</v>
      </c>
      <c r="I4" s="135" t="str">
        <f>IFERROR(VLOOKUP(D4,DB!A:F,6,0),"")</f>
        <v>SCECO</v>
      </c>
      <c r="J4" s="135" t="str">
        <f>IFERROR(VLOOKUP(D4,DB!A:G,7,0),"")</f>
        <v>Dead</v>
      </c>
      <c r="K4" s="98" t="s">
        <v>39118</v>
      </c>
      <c r="L4" s="92" t="str">
        <f>IFERROR(VLOOKUP(D4,DB!A:I,9,0),"")</f>
        <v>Latis</v>
      </c>
    </row>
    <row r="5" spans="1:16" ht="15" customHeight="1">
      <c r="A5" s="135" t="s">
        <v>39119</v>
      </c>
      <c r="B5" s="135" t="str">
        <f>IFERROR(VLOOKUP(D5,DB!A:K,11,0),"")</f>
        <v>R4</v>
      </c>
      <c r="C5" s="94">
        <v>1</v>
      </c>
      <c r="D5" s="92" t="s">
        <v>30502</v>
      </c>
      <c r="E5" s="95" t="s">
        <v>39021</v>
      </c>
      <c r="F5" s="96"/>
      <c r="G5" s="97">
        <f ca="1">IFERROR(NOW()-F5,"")</f>
        <v>45976.664489120369</v>
      </c>
      <c r="H5" s="96">
        <v>45976.591122685182</v>
      </c>
      <c r="I5" s="135" t="str">
        <f>IFERROR(VLOOKUP(D5,DB!A:F,6,0),"")</f>
        <v>SCECO</v>
      </c>
      <c r="J5" s="135" t="str">
        <f>IFERROR(VLOOKUP(D5,DB!A:G,7,0),"")</f>
        <v>Dead+In progress</v>
      </c>
      <c r="K5" s="98"/>
      <c r="L5" s="92" t="str">
        <f>IFERROR(VLOOKUP(D5,DB!A:I,9,0),"")</f>
        <v>Latis</v>
      </c>
    </row>
    <row r="6" spans="1:16" ht="15" customHeight="1">
      <c r="A6" s="135"/>
      <c r="B6" s="135" t="str">
        <f>IFERROR(VLOOKUP(D6,DB!A:K,11,0),"")</f>
        <v/>
      </c>
      <c r="C6" s="94"/>
      <c r="D6" s="92"/>
      <c r="E6" s="95"/>
      <c r="F6" s="96"/>
      <c r="G6" s="97">
        <f ca="1">IFERROR(NOW()-F6,"")</f>
        <v>45976.664489120369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45976.664489120369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45976.664489120369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45976.664489120369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45976.664489120369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45976.664489120369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45976.664489120369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45976.664489120369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45976.664489120369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45976.664489120369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45976.664489120369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157"/>
      <c r="E17" s="95"/>
      <c r="F17" s="96"/>
      <c r="G17" s="97">
        <f ca="1">IFERROR(NOW()-F17,"")</f>
        <v>45976.664489120369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45976.664489120369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45976.664489120369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45976.664489120369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45976.664489120369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45976.664489120369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45976.664489120369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45976.664489120369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45976.664489120369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45976.664489120369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45976.664489120369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45976.664489120369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45976.664489120369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45976.664489120369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45976.664489120369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45976.664489120369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45976.664489120369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45976.664489120369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45976.664489120369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45976.664489120369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45976.664489120369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45976.664489120369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45976.664489120369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45976.664489120369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45976.664489120369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45976.664489120369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45976.664489120369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45976.664489120369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45976.664489120369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45976.664489120369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45976.664489120369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45976.664489120369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45976.664489120369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45976.664489120369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45976.664489120369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45976.664489120369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45976.664489120369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45976.664489120369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45976.664489120369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45976.664489120369</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45976.664489120369</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45976.664489120369</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45976.664489120369</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45976.664489120369</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45976.664489120369</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45976.664489120369</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45976.664489120369</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45976.664489120369</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45976.664489120369</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45976.664489120369</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45976.664489120369</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45976.664489120369</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45976.664489120369</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45976.664489120369</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45976.664489120369</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45976.664489120369</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45976.664489120369</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45976.664489120369</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45976.664489120369</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45976.664489120369</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45976.664489120369</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45976.664489120369</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45976.664489120369</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45976.664489120369</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45976.664489120369</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45976.664489120369</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45976.664489120369</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45976.664489120369</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45976.664489120369</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45976.664489120369</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45976.664489120369</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45976.664489120369</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45976.664489120369</v>
      </c>
      <c r="H89" s="96"/>
      <c r="I89" s="135" t="str">
        <f>IFERROR(VLOOKUP(D89,DB!A:F,6,0),"")</f>
        <v/>
      </c>
      <c r="J89" s="135" t="str">
        <f>IFERROR(VLOOKUP(D89,DB!A:G,7,0),"")</f>
        <v/>
      </c>
      <c r="K89" s="98"/>
      <c r="L89" s="92" t="str">
        <f>IFERROR(VLOOKUP(D89,DB!A:I,9,0),"")</f>
        <v/>
      </c>
    </row>
  </sheetData>
  <dataValidations count="2">
    <dataValidation allowBlank="1" showInputMessage="1" showErrorMessage="1" sqref="E1" xr:uid="{A4F81451-56CC-4543-9497-104C4E44EE4B}"/>
    <dataValidation type="list" allowBlank="1" showInputMessage="1" showErrorMessage="1" sqref="E2:E8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1"/>
  <sheetViews>
    <sheetView tabSelected="1" workbookViewId="0">
      <selection activeCell="D13" sqref="D13"/>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39120</v>
      </c>
      <c r="B2" s="37" t="str">
        <f>IFERROR(VLOOKUP(D2,DB!A:K,11,0),"")</f>
        <v>R5</v>
      </c>
      <c r="C2" s="37">
        <v>3</v>
      </c>
      <c r="D2" s="107" t="s">
        <v>36011</v>
      </c>
      <c r="E2" s="37" t="s">
        <v>39021</v>
      </c>
      <c r="F2" s="38">
        <v>45891.832060185188</v>
      </c>
      <c r="G2" s="116">
        <f ca="1">IFERROR(NOW()-F2,"")</f>
        <v>84.83242893518036</v>
      </c>
      <c r="H2" s="38">
        <v>45891.790393518517</v>
      </c>
      <c r="I2" s="37" t="str">
        <f>IFERROR(VLOOKUP(D2,DB!A:F,6,0),"")</f>
        <v>Generator-SG</v>
      </c>
      <c r="J2" s="37" t="str">
        <f>IFERROR(VLOOKUP(D2,DB!A:G,7,0),"")</f>
        <v>Vandalized</v>
      </c>
      <c r="K2" s="37" t="s">
        <v>39121</v>
      </c>
      <c r="L2" s="37" t="str">
        <f>IFERROR(VLOOKUP(D2,DB!A:I,9,0),"")</f>
        <v>Latis</v>
      </c>
      <c r="M2" s="106"/>
    </row>
    <row r="3" spans="1:13" ht="30">
      <c r="A3" s="37" t="s">
        <v>39122</v>
      </c>
      <c r="B3" s="37" t="str">
        <f>IFERROR(VLOOKUP(D3,DB!A:K,11,0),"")</f>
        <v>R5</v>
      </c>
      <c r="C3" s="37">
        <v>1</v>
      </c>
      <c r="D3" s="37" t="s">
        <v>33268</v>
      </c>
      <c r="E3" s="37" t="s">
        <v>39026</v>
      </c>
      <c r="F3" s="38">
        <v>45926.188877314817</v>
      </c>
      <c r="G3" s="116">
        <f t="shared" ref="G3" ca="1" si="0">IFERROR(NOW()-F3,"")</f>
        <v>50.475611805552035</v>
      </c>
      <c r="H3" s="38">
        <v>45926.158159722225</v>
      </c>
      <c r="I3" s="37" t="str">
        <f>IFERROR(VLOOKUP(D3,DB!A:F,6,0),"")</f>
        <v>SCECO</v>
      </c>
      <c r="J3" s="37" t="str">
        <f>IFERROR(VLOOKUP(D3,DB!A:G,7,0),"")</f>
        <v>Good</v>
      </c>
      <c r="K3" s="37" t="s">
        <v>39123</v>
      </c>
      <c r="L3" s="37" t="str">
        <f>IFERROR(VLOOKUP(D3,DB!A:I,9,0),"")</f>
        <v>Latis</v>
      </c>
      <c r="M3" s="106"/>
    </row>
    <row r="4" spans="1:13" ht="48" customHeight="1">
      <c r="A4" s="124" t="s">
        <v>39124</v>
      </c>
      <c r="B4" s="124" t="str">
        <f>IFERROR(VLOOKUP(D4,DB!A:K,11,0),"")</f>
        <v>R5</v>
      </c>
      <c r="C4" s="124">
        <v>1</v>
      </c>
      <c r="D4" s="124" t="s">
        <v>34758</v>
      </c>
      <c r="E4" s="124" t="s">
        <v>39026</v>
      </c>
      <c r="F4" s="125">
        <v>45948.661111111112</v>
      </c>
      <c r="G4" s="126">
        <f t="shared" ref="G4" ca="1" si="1">IFERROR(NOW()-F4,"")</f>
        <v>28.003378009256267</v>
      </c>
      <c r="H4" s="125">
        <v>45948.661111111112</v>
      </c>
      <c r="I4" s="124" t="str">
        <f>IFERROR(VLOOKUP(D4,DB!A:F,6,0),"")</f>
        <v>SCECO</v>
      </c>
      <c r="J4" s="124" t="str">
        <f>IFERROR(VLOOKUP(D4,DB!A:G,7,0),"")</f>
        <v>Dead</v>
      </c>
      <c r="K4" s="124" t="s">
        <v>39125</v>
      </c>
      <c r="L4" s="124" t="str">
        <f>IFERROR(VLOOKUP(D4,DB!A:I,9,0),"")</f>
        <v>Latis</v>
      </c>
    </row>
    <row r="5" spans="1:13" ht="30.75">
      <c r="A5" s="124" t="s">
        <v>39126</v>
      </c>
      <c r="B5" s="124" t="s">
        <v>5443</v>
      </c>
      <c r="C5" s="124">
        <v>1</v>
      </c>
      <c r="D5" s="124" t="s">
        <v>32330</v>
      </c>
      <c r="E5" s="124" t="s">
        <v>39021</v>
      </c>
      <c r="F5" s="125">
        <v>45968.848599537036</v>
      </c>
      <c r="G5" s="126">
        <v>0.54726851851851854</v>
      </c>
      <c r="H5" s="125">
        <v>45968.827465277776</v>
      </c>
      <c r="I5" s="124" t="s">
        <v>22</v>
      </c>
      <c r="J5" s="124" t="s">
        <v>65</v>
      </c>
      <c r="K5" s="124" t="s">
        <v>39127</v>
      </c>
      <c r="L5" s="124" t="s">
        <v>8145</v>
      </c>
    </row>
    <row r="6" spans="1:13">
      <c r="A6" s="124" t="s">
        <v>39128</v>
      </c>
      <c r="B6" s="124" t="str">
        <f>IFERROR(VLOOKUP(D6,DB!A:K,11,0),"")</f>
        <v>R5</v>
      </c>
      <c r="C6" s="124">
        <v>1</v>
      </c>
      <c r="D6" s="124" t="s">
        <v>33539</v>
      </c>
      <c r="E6" s="124" t="s">
        <v>39026</v>
      </c>
      <c r="F6" s="124"/>
      <c r="G6" s="126">
        <f t="shared" ref="G6:G44" ca="1" si="2">IFERROR(NOW()-F6,"")</f>
        <v>45976.664489120369</v>
      </c>
      <c r="H6" s="125">
        <v>45976.204270833332</v>
      </c>
      <c r="I6" s="124" t="str">
        <f>IFERROR(VLOOKUP(D6,DB!A:F,6,0),"")</f>
        <v>SCECO</v>
      </c>
      <c r="J6" s="124" t="str">
        <f>IFERROR(VLOOKUP(D6,DB!A:G,7,0),"")</f>
        <v>No BB Design</v>
      </c>
      <c r="K6" s="124" t="s">
        <v>39129</v>
      </c>
      <c r="L6" s="124" t="str">
        <f>IFERROR(VLOOKUP(D6,DB!A:I,9,0),"")</f>
        <v>Latis</v>
      </c>
    </row>
    <row r="7" spans="1:13">
      <c r="A7" s="124" t="s">
        <v>39130</v>
      </c>
      <c r="B7" s="124" t="str">
        <f>IFERROR(VLOOKUP(D7,DB!A:K,11,0),"")</f>
        <v>R5</v>
      </c>
      <c r="C7" s="124">
        <v>1</v>
      </c>
      <c r="D7" s="124" t="s">
        <v>38409</v>
      </c>
      <c r="E7" s="124" t="s">
        <v>39021</v>
      </c>
      <c r="F7" s="124"/>
      <c r="G7" s="126">
        <f t="shared" ca="1" si="2"/>
        <v>45976.664489120369</v>
      </c>
      <c r="H7" s="125">
        <v>45976.36105324074</v>
      </c>
      <c r="I7" s="124" t="str">
        <f>IFERROR(VLOOKUP(D7,DB!A:F,6,0),"")</f>
        <v>SCECO</v>
      </c>
      <c r="J7" s="124" t="str">
        <f>IFERROR(VLOOKUP(D7,DB!A:G,7,0),"")</f>
        <v>Good</v>
      </c>
      <c r="K7" s="124" t="s">
        <v>39131</v>
      </c>
      <c r="L7" s="124" t="str">
        <f>IFERROR(VLOOKUP(D7,DB!A:I,9,0),"")</f>
        <v>Latis</v>
      </c>
    </row>
    <row r="8" spans="1:13">
      <c r="A8" s="124" t="s">
        <v>39130</v>
      </c>
      <c r="B8" s="124" t="str">
        <f>IFERROR(VLOOKUP(D8,DB!A:K,11,0),"")</f>
        <v>R5</v>
      </c>
      <c r="C8" s="124">
        <v>3</v>
      </c>
      <c r="D8" s="124" t="s">
        <v>38148</v>
      </c>
      <c r="E8" s="124" t="s">
        <v>39021</v>
      </c>
      <c r="F8" s="124"/>
      <c r="G8" s="126">
        <f t="shared" ca="1" si="2"/>
        <v>45976.664489120369</v>
      </c>
      <c r="H8" s="125">
        <v>45976.442164351851</v>
      </c>
      <c r="I8" s="124" t="str">
        <f>IFERROR(VLOOKUP(D8,DB!A:F,6,0),"")</f>
        <v>SCECO</v>
      </c>
      <c r="J8" s="124" t="str">
        <f>IFERROR(VLOOKUP(D8,DB!A:G,7,0),"")</f>
        <v>Haj Removal</v>
      </c>
      <c r="K8" s="124" t="s">
        <v>39132</v>
      </c>
      <c r="L8" s="124" t="str">
        <f>IFERROR(VLOOKUP(D8,DB!A:I,9,0),"")</f>
        <v>Latis</v>
      </c>
    </row>
    <row r="9" spans="1:13">
      <c r="A9" s="124" t="s">
        <v>39133</v>
      </c>
      <c r="B9" s="124" t="str">
        <f>IFERROR(VLOOKUP(D9,DB!A:K,11,0),"")</f>
        <v>R5</v>
      </c>
      <c r="C9" s="124">
        <v>5</v>
      </c>
      <c r="D9" s="124" t="s">
        <v>33151</v>
      </c>
      <c r="E9" s="124" t="s">
        <v>39026</v>
      </c>
      <c r="F9" s="158">
        <v>45976.577650462961</v>
      </c>
      <c r="G9" s="126">
        <f t="shared" ca="1" si="2"/>
        <v>8.6838657407497521E-2</v>
      </c>
      <c r="H9" s="125">
        <v>45976.565104166664</v>
      </c>
      <c r="I9" s="124" t="str">
        <f>IFERROR(VLOOKUP(D9,DB!A:F,6,0),"")</f>
        <v>SCECO</v>
      </c>
      <c r="J9" s="124" t="str">
        <f>IFERROR(VLOOKUP(D9,DB!A:G,7,0),"")</f>
        <v>Vandalized</v>
      </c>
      <c r="K9" s="124" t="s">
        <v>39134</v>
      </c>
      <c r="L9" s="124" t="str">
        <f>IFERROR(VLOOKUP(D9,DB!A:I,9,0),"")</f>
        <v>Latis</v>
      </c>
    </row>
    <row r="10" spans="1:13">
      <c r="A10" s="124"/>
      <c r="B10" s="124" t="str">
        <f>IFERROR(VLOOKUP(D10,DB!A:K,11,0),"")</f>
        <v/>
      </c>
      <c r="C10" s="124"/>
      <c r="D10" s="124"/>
      <c r="E10" s="124"/>
      <c r="F10" s="124"/>
      <c r="G10" s="126">
        <f t="shared" ca="1" si="2"/>
        <v>45976.664489120369</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45976.664489120369</v>
      </c>
      <c r="H11" s="124"/>
      <c r="I11" s="124" t="str">
        <f>IFERROR(VLOOKUP(D11,DB!A:F,6,0),"")</f>
        <v/>
      </c>
      <c r="J11" s="124" t="str">
        <f>IFERROR(VLOOKUP(D11,DB!A:G,7,0),"")</f>
        <v/>
      </c>
      <c r="K11" s="124"/>
      <c r="L11" s="124" t="str">
        <f>IFERROR(VLOOKUP(D11,DB!A:I,9,0),"")</f>
        <v/>
      </c>
    </row>
    <row r="12" spans="1:13">
      <c r="A12" s="124"/>
      <c r="B12" s="124" t="str">
        <f>IFERROR(VLOOKUP(D12,DB!A:K,11,0),"")</f>
        <v>R5</v>
      </c>
      <c r="C12" s="124"/>
      <c r="D12" s="124" t="s">
        <v>32729</v>
      </c>
      <c r="E12" s="124"/>
      <c r="F12" s="124"/>
      <c r="G12" s="126">
        <f t="shared" ca="1" si="2"/>
        <v>45976.664489120369</v>
      </c>
      <c r="H12" s="124"/>
      <c r="I12" s="124" t="str">
        <f>IFERROR(VLOOKUP(D12,DB!A:F,6,0),"")</f>
        <v>SCECO</v>
      </c>
      <c r="J12" s="124" t="str">
        <f>IFERROR(VLOOKUP(D12,DB!A:G,7,0),"")</f>
        <v>Dead</v>
      </c>
      <c r="K12" s="124"/>
      <c r="L12" s="124" t="str">
        <f>IFERROR(VLOOKUP(D12,DB!A:I,9,0),"")</f>
        <v>Latis</v>
      </c>
    </row>
    <row r="13" spans="1:13">
      <c r="A13" s="124"/>
      <c r="B13" s="124" t="str">
        <f>IFERROR(VLOOKUP(D13,DB!A:K,11,0),"")</f>
        <v/>
      </c>
      <c r="C13" s="124"/>
      <c r="D13" s="124"/>
      <c r="E13" s="124"/>
      <c r="F13" s="124"/>
      <c r="G13" s="126">
        <f t="shared" ca="1" si="2"/>
        <v>45976.664489120369</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45976.664489120369</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45976.664489120369</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45976.664489120369</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45976.664489120369</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45976.664489120369</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45976.664489120369</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45976.664489120369</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45976.664489120369</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45976.664489120369</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45976.664489120369</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45976.664489120369</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45976.664489120369</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45976.664489120369</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45976.664489120369</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45976.664489120369</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45976.664489120369</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45976.664489120369</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45976.664489120369</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45976.664489120369</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45976.664489120369</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45976.664489120369</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45976.664489120369</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45976.664489120369</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45976.664489120369</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2"/>
        <v>45976.664489120369</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2"/>
        <v>45976.664489120369</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2"/>
        <v>45976.664489120369</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2"/>
        <v>45976.664489120369</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2"/>
        <v>45976.664489120369</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2"/>
        <v>45976.664489120369</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2"/>
        <v>45976.664489120369</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ref="G45:G108" ca="1" si="3">IFERROR(NOW()-F45,"")</f>
        <v>45976.664489120369</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45976.664489120369</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45976.664489120369</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45976.664489120369</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45976.664489120369</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45976.664489120369</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45976.664489120369</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45976.664489120369</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45976.664489120369</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45976.664489120369</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45976.664489120369</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45976.664489120369</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45976.664489120369</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45976.664489120369</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45976.664489120369</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45976.664489120369</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45976.664489120369</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45976.664489120369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45976.664489120369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45976.664489120369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45976.664489120369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45976.664489120369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45976.664489120369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45976.664489120369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45976.664489120369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45976.664489120369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45976.664489120369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45976.664489120369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45976.664489120369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45976.664489120369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45976.664489120369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45976.664489120369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45976.664489120369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45976.664489120369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45976.664489120369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45976.664489120369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45976.664489120369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45976.664489120369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45976.664489120369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45976.664489120369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45976.664489120369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45976.664489120369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45976.664489120369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45976.664489120369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45976.664489120369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45976.664489120369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45976.664489120369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45976.664489120369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45976.664489120369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45976.664489120369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45976.664489120369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45976.664489120369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45976.664489120369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45976.664489120369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45976.664489120369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45976.664489120369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45976.664489120369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45976.664489120369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45976.664489120369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45976.664489120369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45976.664489120369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45976.664489120369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45976.664489120369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45976.664489120369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ref="G109:G172" ca="1" si="4">IFERROR(NOW()-F109,"")</f>
        <v>45976.664489120369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45976.664489120369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45976.664489120369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45976.664489120369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45976.664489120369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45976.664489120369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45976.664489120369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45976.664489120369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45976.664489120369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45976.664489120369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45976.664489120369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45976.664489120369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45976.664489120369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45976.664489120369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45976.664489120369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45976.664489120369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45976.664489120369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45976.664489120369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45976.664489120369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45976.664489120369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45976.664489120369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45976.664489120369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45976.664489120369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45976.664489120369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45976.664489120369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45976.664489120369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45976.664489120369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45976.664489120369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45976.664489120369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45976.664489120369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45976.664489120369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45976.664489120369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45976.664489120369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45976.664489120369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45976.664489120369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45976.664489120369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45976.664489120369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45976.664489120369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45976.664489120369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45976.664489120369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45976.664489120369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45976.664489120369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45976.664489120369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45976.664489120369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45976.664489120369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45976.664489120369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45976.664489120369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45976.664489120369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45976.664489120369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45976.664489120369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45976.664489120369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45976.664489120369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45976.664489120369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45976.664489120369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45976.664489120369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45976.664489120369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45976.664489120369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45976.664489120369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45976.664489120369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45976.664489120369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45976.664489120369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45976.664489120369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45976.664489120369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45976.664489120369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ref="G173:G236" ca="1" si="5">IFERROR(NOW()-F173,"")</f>
        <v>45976.664489120369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45976.664489120369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45976.664489120369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45976.664489120369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45976.664489120369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45976.664489120369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45976.664489120369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45976.664489120369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45976.664489120369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45976.664489120369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45976.664489120369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45976.664489120369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45976.664489120369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45976.664489120369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45976.664489120369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45976.664489120369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45976.664489120369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45976.664489120369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45976.664489120369</v>
      </c>
      <c r="H191" s="124"/>
      <c r="I191" s="124" t="str">
        <f>IFERROR(VLOOKUP(D191,DB!A:F,6,0),"")</f>
        <v/>
      </c>
      <c r="J191" s="124" t="str">
        <f>IFERROR(VLOOKUP(D191,DB!A:G,7,0),"")</f>
        <v/>
      </c>
      <c r="K191" s="124"/>
      <c r="L191" s="124" t="str">
        <f>IFERROR(VLOOKUP(D191,DB!A:I,9,0),"")</f>
        <v/>
      </c>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sheetData>
  <dataValidations count="2">
    <dataValidation allowBlank="1" showInputMessage="1" showErrorMessage="1" sqref="E1" xr:uid="{920C6338-E771-4DAE-8C89-92A9093EA4DE}"/>
    <dataValidation type="list" allowBlank="1" showInputMessage="1" showErrorMessage="1" sqref="E2:E19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39135</v>
      </c>
      <c r="B2" s="141" t="str">
        <f>IFERROR(VLOOKUP(D2,DB!A:K,11,0),"")</f>
        <v>R6</v>
      </c>
      <c r="C2" s="142">
        <v>1</v>
      </c>
      <c r="D2" s="141" t="s">
        <v>37870</v>
      </c>
      <c r="E2" s="124" t="s">
        <v>39021</v>
      </c>
      <c r="F2" s="143">
        <v>45976.598136574074</v>
      </c>
      <c r="G2" s="105">
        <f t="shared" ref="G2:G17" ca="1" si="0">IFERROR(NOW()-F2,"-")</f>
        <v>6.6352546295092907E-2</v>
      </c>
      <c r="H2" s="143">
        <v>45976.592048611114</v>
      </c>
      <c r="I2" s="141" t="str">
        <f>IFERROR(VLOOKUP(D2,DB!A:F,6,0),"")</f>
        <v>SCECO</v>
      </c>
      <c r="J2" s="141" t="str">
        <f>IFERROR(VLOOKUP(D2,DB!A:G,7,0),"")</f>
        <v>No BB Shifted</v>
      </c>
      <c r="K2" s="144" t="s">
        <v>39136</v>
      </c>
      <c r="L2" s="145" t="str">
        <f>IFERROR(VLOOKUP(D2,DB!A:I,9,0),"")</f>
        <v>Latis</v>
      </c>
    </row>
    <row r="3" spans="1:16382" ht="31.5" customHeight="1">
      <c r="A3" s="140" t="s">
        <v>39137</v>
      </c>
      <c r="B3" s="141" t="s">
        <v>5398</v>
      </c>
      <c r="C3" s="142">
        <v>1</v>
      </c>
      <c r="D3" s="141" t="s">
        <v>39138</v>
      </c>
      <c r="E3" s="124" t="s">
        <v>39021</v>
      </c>
      <c r="F3" s="159">
        <v>45976.638414351852</v>
      </c>
      <c r="G3" s="105">
        <f t="shared" ca="1" si="0"/>
        <v>2.6074768516991753E-2</v>
      </c>
      <c r="H3" s="143">
        <v>45976.632314814815</v>
      </c>
      <c r="I3" s="141" t="str">
        <f>IFERROR(VLOOKUP(D3,DB!A:F,6,0),"")</f>
        <v/>
      </c>
      <c r="J3" s="141" t="str">
        <f>IFERROR(VLOOKUP(D3,DB!A:G,7,0),"")</f>
        <v/>
      </c>
      <c r="K3" s="144" t="s">
        <v>39139</v>
      </c>
      <c r="L3" s="145" t="s">
        <v>39140</v>
      </c>
    </row>
    <row r="4" spans="1:16382" ht="31.5" customHeight="1">
      <c r="A4" s="140" t="s">
        <v>39135</v>
      </c>
      <c r="B4" s="141" t="str">
        <f>IFERROR(VLOOKUP(D4,DB!A:K,11,0),"")</f>
        <v>R6</v>
      </c>
      <c r="C4" s="142">
        <v>1</v>
      </c>
      <c r="D4" s="141" t="s">
        <v>37870</v>
      </c>
      <c r="E4" s="124" t="s">
        <v>39021</v>
      </c>
      <c r="F4" s="143">
        <v>45976.592048611114</v>
      </c>
      <c r="G4" s="105">
        <f t="shared" ca="1" si="0"/>
        <v>7.244050925510237E-2</v>
      </c>
      <c r="H4" s="143">
        <v>45976.592048611114</v>
      </c>
      <c r="I4" s="141" t="str">
        <f>IFERROR(VLOOKUP(D4,DB!A:F,6,0),"")</f>
        <v>SCECO</v>
      </c>
      <c r="J4" s="141" t="str">
        <f>IFERROR(VLOOKUP(D4,DB!A:G,7,0),"")</f>
        <v>No BB Shifted</v>
      </c>
      <c r="K4" s="144"/>
      <c r="L4" s="145" t="str">
        <f>IFERROR(VLOOKUP(D4,DB!A:I,9,0),"")</f>
        <v>Latis</v>
      </c>
    </row>
    <row r="5" spans="1:16382" ht="31.5" customHeight="1">
      <c r="A5" s="140"/>
      <c r="B5" s="141" t="str">
        <f>IFERROR(VLOOKUP(D5,DB!A:K,11,0),"")</f>
        <v/>
      </c>
      <c r="C5" s="142"/>
      <c r="D5" s="141"/>
      <c r="E5" s="124"/>
      <c r="F5" s="143"/>
      <c r="G5" s="105">
        <f t="shared" ca="1" si="0"/>
        <v>45976.664489120369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45976.664489120369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45976.664489120369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45976.664489120369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45976.664489120369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45976.664489120369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45976.664489120369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45976.664489120369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45976.664489120369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45976.664489120369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45976.664489120369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45976.664489120369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45976.664489120369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ref="G18:G81" ca="1" si="1">IFERROR(NOW()-F18,"-")</f>
        <v>45976.664489120369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45976.664489120369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45976.664489120369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45976.664489120369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45976.664489120369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45976.664489120369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45976.664489120369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45976.664489120369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45976.664489120369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45976.664489120369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45976.664489120369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45976.664489120369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45976.664489120369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45976.664489120369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45976.664489120369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45976.664489120369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45976.664489120369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45976.664489120369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45976.664489120369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45976.664489120369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45976.664489120369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45976.664489120369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45976.664489120369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45976.664489120369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45976.664489120369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45976.664489120369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45976.664489120369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45976.664489120369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45976.664489120369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45976.664489120369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45976.664489120369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45976.664489120369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45976.664489120369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45976.664489120369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45976.664489120369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45976.664489120369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45976.664489120369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45976.664489120369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45976.664489120369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45976.664489120369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45976.664489120369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45976.664489120369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45976.664489120369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45976.664489120369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45976.664489120369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45976.664489120369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45976.664489120369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45976.664489120369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45976.664489120369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45976.664489120369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45976.664489120369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45976.664489120369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45976.664489120369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45976.664489120369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45976.664489120369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45976.664489120369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45976.664489120369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45976.664489120369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45976.664489120369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45976.664489120369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45976.664489120369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45976.664489120369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45976.664489120369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45976.664489120369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ref="G82:G115" ca="1" si="2">IFERROR(NOW()-F82,"-")</f>
        <v>45976.664489120369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45976.664489120369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45976.664489120369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45976.664489120369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45976.664489120369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45976.664489120369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45976.664489120369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45976.664489120369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45976.664489120369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45976.664489120369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45976.664489120369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45976.664489120369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45976.664489120369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45976.664489120369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45976.664489120369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45976.664489120369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45976.664489120369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45976.664489120369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45976.664489120369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45976.664489120369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45976.664489120369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45976.664489120369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45976.664489120369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45976.664489120369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45976.664489120369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45976.664489120369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45976.664489120369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45976.664489120369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45976.664489120369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45976.664489120369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45976.664489120369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45976.664489120369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45976.664489120369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45976.664489120369</v>
      </c>
      <c r="H115" s="143"/>
      <c r="I115" s="141" t="str">
        <f>IFERROR(VLOOKUP(D115,DB!A:F,6,0),"")</f>
        <v/>
      </c>
      <c r="J115" s="141" t="str">
        <f>IFERROR(VLOOKUP(D115,DB!A:G,7,0),"")</f>
        <v/>
      </c>
      <c r="K115" s="144"/>
      <c r="L115" s="145" t="str">
        <f>IFERROR(VLOOKUP(D115,DB!A:I,9,0),"")</f>
        <v/>
      </c>
    </row>
  </sheetData>
  <dataValidations count="2">
    <dataValidation allowBlank="1" showInputMessage="1" showErrorMessage="1" sqref="E1" xr:uid="{9E1BC488-8814-4F8A-8DBE-742B3278AB71}"/>
    <dataValidation type="list" allowBlank="1" showInputMessage="1" showErrorMessage="1" sqref="E2:E11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2025-11-15T12:57:15Z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